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44877\Desktop\EXCEL FINALES\"/>
    </mc:Choice>
  </mc:AlternateContent>
  <bookViews>
    <workbookView xWindow="0" yWindow="0" windowWidth="19200" windowHeight="6550" firstSheet="2" activeTab="2"/>
  </bookViews>
  <sheets>
    <sheet name="INTRO" sheetId="5" state="hidden" r:id="rId1"/>
    <sheet name="GUÍA" sheetId="6" state="hidden" r:id="rId2"/>
    <sheet name="PLANTILLA" sheetId="3" r:id="rId3"/>
    <sheet name="Sheet4" sheetId="4" state="hidden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2" i="3" l="1"/>
  <c r="W36" i="3"/>
  <c r="W37" i="3" s="1"/>
  <c r="W28" i="3"/>
  <c r="W29" i="3" s="1"/>
  <c r="W16" i="3"/>
  <c r="R64" i="3" l="1"/>
  <c r="R57" i="3"/>
  <c r="R51" i="3"/>
  <c r="R38" i="3"/>
  <c r="R31" i="3"/>
  <c r="R26" i="3"/>
  <c r="R22" i="3"/>
  <c r="R9" i="3"/>
  <c r="M64" i="3"/>
  <c r="M57" i="3"/>
  <c r="M51" i="3"/>
  <c r="M38" i="3"/>
  <c r="M31" i="3"/>
  <c r="M26" i="3"/>
  <c r="M22" i="3"/>
  <c r="M9" i="3"/>
  <c r="H31" i="3"/>
  <c r="H22" i="3"/>
  <c r="R65" i="3" l="1"/>
  <c r="R68" i="3" s="1"/>
  <c r="M65" i="3"/>
  <c r="M68" i="3" s="1"/>
  <c r="H64" i="3"/>
  <c r="H57" i="3"/>
  <c r="H51" i="3"/>
  <c r="H38" i="3"/>
  <c r="H26" i="3"/>
  <c r="V53" i="3" l="1"/>
  <c r="V52" i="3"/>
  <c r="V51" i="3"/>
  <c r="V50" i="3"/>
  <c r="H65" i="3"/>
  <c r="H9" i="3"/>
  <c r="H68" i="3" l="1"/>
  <c r="D3" i="4"/>
  <c r="D4" i="4" s="1"/>
  <c r="D5" i="4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C3" i="4"/>
  <c r="C4" i="4" s="1"/>
  <c r="C5" i="4" s="1"/>
  <c r="C6" i="4" s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C59" i="4" s="1"/>
  <c r="C60" i="4" s="1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C72" i="4" s="1"/>
  <c r="C73" i="4" s="1"/>
  <c r="C74" i="4" s="1"/>
  <c r="C75" i="4" s="1"/>
  <c r="C76" i="4" s="1"/>
  <c r="C77" i="4" s="1"/>
  <c r="C78" i="4" s="1"/>
  <c r="C79" i="4" s="1"/>
  <c r="C80" i="4" s="1"/>
  <c r="C81" i="4" s="1"/>
  <c r="C82" i="4" s="1"/>
  <c r="C83" i="4" s="1"/>
  <c r="C84" i="4" s="1"/>
  <c r="C85" i="4" s="1"/>
  <c r="C86" i="4" s="1"/>
  <c r="C87" i="4" s="1"/>
  <c r="C88" i="4" s="1"/>
  <c r="C89" i="4" s="1"/>
  <c r="C90" i="4" s="1"/>
  <c r="C91" i="4" s="1"/>
  <c r="C92" i="4" s="1"/>
  <c r="C93" i="4" s="1"/>
  <c r="C94" i="4" s="1"/>
  <c r="C95" i="4" s="1"/>
  <c r="C96" i="4" s="1"/>
  <c r="C97" i="4" s="1"/>
  <c r="C98" i="4" s="1"/>
  <c r="C99" i="4" s="1"/>
  <c r="C100" i="4" s="1"/>
  <c r="C101" i="4" s="1"/>
  <c r="C102" i="4" s="1"/>
  <c r="C103" i="4" s="1"/>
  <c r="C104" i="4" s="1"/>
  <c r="C105" i="4" s="1"/>
  <c r="C106" i="4" s="1"/>
  <c r="C107" i="4" s="1"/>
  <c r="C108" i="4" s="1"/>
  <c r="C109" i="4" s="1"/>
  <c r="C110" i="4" s="1"/>
  <c r="C111" i="4" s="1"/>
  <c r="C112" i="4" s="1"/>
  <c r="C113" i="4" s="1"/>
  <c r="C114" i="4" s="1"/>
  <c r="C115" i="4" s="1"/>
  <c r="C116" i="4" s="1"/>
  <c r="C117" i="4" s="1"/>
  <c r="C118" i="4" s="1"/>
  <c r="C119" i="4" s="1"/>
  <c r="C120" i="4" s="1"/>
  <c r="C121" i="4" s="1"/>
  <c r="C122" i="4" s="1"/>
  <c r="C123" i="4" s="1"/>
  <c r="V44" i="3" l="1"/>
  <c r="V45" i="3"/>
  <c r="V43" i="3"/>
  <c r="V42" i="3"/>
</calcChain>
</file>

<file path=xl/sharedStrings.xml><?xml version="1.0" encoding="utf-8"?>
<sst xmlns="http://schemas.openxmlformats.org/spreadsheetml/2006/main" count="609" uniqueCount="466">
  <si>
    <t>Alfa Romeo</t>
  </si>
  <si>
    <t>Aston Martin</t>
  </si>
  <si>
    <t>Audi</t>
  </si>
  <si>
    <t>Bentley</t>
  </si>
  <si>
    <t>BMW</t>
  </si>
  <si>
    <t>Cadillac</t>
  </si>
  <si>
    <t>Caterham</t>
  </si>
  <si>
    <t>Chevrolet</t>
  </si>
  <si>
    <t>Citroen</t>
  </si>
  <si>
    <t>Dacia</t>
  </si>
  <si>
    <t>Ferrari</t>
  </si>
  <si>
    <t>Fiat</t>
  </si>
  <si>
    <t>Ford</t>
  </si>
  <si>
    <t>Honda</t>
  </si>
  <si>
    <t>Infiniti</t>
  </si>
  <si>
    <t>Isuzu</t>
  </si>
  <si>
    <t>Iveco</t>
  </si>
  <si>
    <t>Jaguar</t>
  </si>
  <si>
    <t>Jeep</t>
  </si>
  <si>
    <t>Kia</t>
  </si>
  <si>
    <t>KTM</t>
  </si>
  <si>
    <t>Lada</t>
  </si>
  <si>
    <t>Lamborghini</t>
  </si>
  <si>
    <t>Lancia</t>
  </si>
  <si>
    <t>Land Rover</t>
  </si>
  <si>
    <t>Lexus</t>
  </si>
  <si>
    <t>Lotus</t>
  </si>
  <si>
    <t>Maserati</t>
  </si>
  <si>
    <t>Mazda</t>
  </si>
  <si>
    <t>Mercedes-Benz</t>
  </si>
  <si>
    <t>Mini</t>
  </si>
  <si>
    <t>Mitsubishi</t>
  </si>
  <si>
    <t>Morgan</t>
  </si>
  <si>
    <t>Nissan</t>
  </si>
  <si>
    <t>Opel</t>
  </si>
  <si>
    <t>Peugeot</t>
  </si>
  <si>
    <t>Piaggio</t>
  </si>
  <si>
    <t>Porsche</t>
  </si>
  <si>
    <t>Renault</t>
  </si>
  <si>
    <t>Rolls-Royce</t>
  </si>
  <si>
    <t>Seat</t>
  </si>
  <si>
    <t>Skoda</t>
  </si>
  <si>
    <t>Smart</t>
  </si>
  <si>
    <t>SsangYong</t>
  </si>
  <si>
    <t>Subaru</t>
  </si>
  <si>
    <t>Suzuki</t>
  </si>
  <si>
    <t>Tata</t>
  </si>
  <si>
    <t>Tesla</t>
  </si>
  <si>
    <t>Toyota</t>
  </si>
  <si>
    <t>Volkswagen</t>
  </si>
  <si>
    <t>Volvo</t>
  </si>
  <si>
    <t>BMW X2</t>
  </si>
  <si>
    <t>BMW X3</t>
  </si>
  <si>
    <t>BMW X6</t>
  </si>
  <si>
    <t>Chevrolet Aveo</t>
  </si>
  <si>
    <t>Otros</t>
  </si>
  <si>
    <t>Hyundai Kona</t>
  </si>
  <si>
    <t>Hyundai Tucson</t>
  </si>
  <si>
    <t>Jaguar E-Pace</t>
  </si>
  <si>
    <t>Jaguar F-Pace</t>
  </si>
  <si>
    <t>Jaguar F-Type</t>
  </si>
  <si>
    <t>Jaguar XE</t>
  </si>
  <si>
    <t>Jaguar XF</t>
  </si>
  <si>
    <t>Audi A4</t>
  </si>
  <si>
    <t>Audi A8</t>
  </si>
  <si>
    <t>Audi A3</t>
  </si>
  <si>
    <t>Audi TT</t>
  </si>
  <si>
    <t>Audi A5</t>
  </si>
  <si>
    <t>Audi A4 Allroad Quattro</t>
  </si>
  <si>
    <t>Audi A6</t>
  </si>
  <si>
    <t>Audi A7</t>
  </si>
  <si>
    <t>Audi Q3</t>
  </si>
  <si>
    <t>Audi Q5</t>
  </si>
  <si>
    <t>Audi S5</t>
  </si>
  <si>
    <t>Audi A1</t>
  </si>
  <si>
    <t>Audi A6 Allroad Quattro</t>
  </si>
  <si>
    <t>Audi S7</t>
  </si>
  <si>
    <t>Audi S6</t>
  </si>
  <si>
    <t>Audi S8</t>
  </si>
  <si>
    <t>Audi RS4</t>
  </si>
  <si>
    <t>Audi RS5</t>
  </si>
  <si>
    <t>Audi R8</t>
  </si>
  <si>
    <t>Audi SQ5</t>
  </si>
  <si>
    <t>Audi Q7</t>
  </si>
  <si>
    <t>Audi RS6</t>
  </si>
  <si>
    <t>Audi RS7</t>
  </si>
  <si>
    <t>Audi RS Q3</t>
  </si>
  <si>
    <t>Audi S3</t>
  </si>
  <si>
    <t>Audi S1</t>
  </si>
  <si>
    <t>Audi TTS</t>
  </si>
  <si>
    <t>Audi S4</t>
  </si>
  <si>
    <t>Audi RS3</t>
  </si>
  <si>
    <t>Audi SQ7</t>
  </si>
  <si>
    <t>Audi Q2</t>
  </si>
  <si>
    <t>Bentley Continental GT</t>
  </si>
  <si>
    <t>Bentley Mulsanne</t>
  </si>
  <si>
    <t>Bentley Flying Spur</t>
  </si>
  <si>
    <t>Bentley Continental GTC</t>
  </si>
  <si>
    <t>Bentley Bentayga</t>
  </si>
  <si>
    <t>BMW Serie 3</t>
  </si>
  <si>
    <t>BMW Serie 5</t>
  </si>
  <si>
    <t>BMW Serie 4</t>
  </si>
  <si>
    <t>BMW Serie 7</t>
  </si>
  <si>
    <t>BMW Z4</t>
  </si>
  <si>
    <t>BMW X5</t>
  </si>
  <si>
    <t>BMW Serie 1</t>
  </si>
  <si>
    <t>BMW Serie 6</t>
  </si>
  <si>
    <t>BMW X1</t>
  </si>
  <si>
    <t>BMW I3</t>
  </si>
  <si>
    <t>BMW Serie 2</t>
  </si>
  <si>
    <t>BMW X4</t>
  </si>
  <si>
    <t>BMW I8</t>
  </si>
  <si>
    <t>BMW Serie 2 Gran Tourer</t>
  </si>
  <si>
    <t>BMW Serie 2 Active Tourer</t>
  </si>
  <si>
    <t>Chevrolet Cruze</t>
  </si>
  <si>
    <t>Chevrolet Trax</t>
  </si>
  <si>
    <t>Chevrolet Orlando</t>
  </si>
  <si>
    <t>Chevrolet Spark</t>
  </si>
  <si>
    <t>Chevrolet Camaro</t>
  </si>
  <si>
    <t>Ferrari 488</t>
  </si>
  <si>
    <t>Ferrari GTC4</t>
  </si>
  <si>
    <t>Ferrari California</t>
  </si>
  <si>
    <t>Ferrari F12</t>
  </si>
  <si>
    <t>Ferrari Portofino</t>
  </si>
  <si>
    <t>Ferrari 812</t>
  </si>
  <si>
    <t>FIAT Freemont</t>
  </si>
  <si>
    <t>FIAT Doblò</t>
  </si>
  <si>
    <t>FIAT Punto</t>
  </si>
  <si>
    <t>FIAT Panda</t>
  </si>
  <si>
    <t>FIAT 500</t>
  </si>
  <si>
    <t>FIAT 500L</t>
  </si>
  <si>
    <t>FIAT 500X</t>
  </si>
  <si>
    <t>FIAT Qubo</t>
  </si>
  <si>
    <t>FIAT Fiorino</t>
  </si>
  <si>
    <t>FIAT Bravo</t>
  </si>
  <si>
    <t>FIAT 500C</t>
  </si>
  <si>
    <t>FIAT Tipo</t>
  </si>
  <si>
    <t>FIAT 124 Spider</t>
  </si>
  <si>
    <t>FORD C-Max</t>
  </si>
  <si>
    <t>FORD Fiesta</t>
  </si>
  <si>
    <t>FORD Focus</t>
  </si>
  <si>
    <t>FORD Mondeo</t>
  </si>
  <si>
    <t>FORD Ka</t>
  </si>
  <si>
    <t>FORD S-MAX</t>
  </si>
  <si>
    <t>FORD B-MAX</t>
  </si>
  <si>
    <t>FORD Grand C-Max</t>
  </si>
  <si>
    <t>FORD Tourneo Custom</t>
  </si>
  <si>
    <t>FORD Kuga</t>
  </si>
  <si>
    <t>FORD Galaxy</t>
  </si>
  <si>
    <t>FORD Grand Tourneo Connect</t>
  </si>
  <si>
    <t>FORD Tourneo Connect</t>
  </si>
  <si>
    <t>FORD EcoSport</t>
  </si>
  <si>
    <t>FORD Tourneo Courier</t>
  </si>
  <si>
    <t>FORD Mustang</t>
  </si>
  <si>
    <t>FORD Transit Connect</t>
  </si>
  <si>
    <t>FORD Edge</t>
  </si>
  <si>
    <t>FORD Ka+</t>
  </si>
  <si>
    <t>FORD HONDA</t>
  </si>
  <si>
    <t>FORD Accord</t>
  </si>
  <si>
    <t>FORD Jazz</t>
  </si>
  <si>
    <t>FORD Civic</t>
  </si>
  <si>
    <t>FORD CR-V</t>
  </si>
  <si>
    <t>FORD HR-V</t>
  </si>
  <si>
    <t>Hyundai I20</t>
  </si>
  <si>
    <t>Hyundai Ix35</t>
  </si>
  <si>
    <t>Hyundai Ix20</t>
  </si>
  <si>
    <t>Hyundai I10</t>
  </si>
  <si>
    <t>Hyundai Santa Fe</t>
  </si>
  <si>
    <t>Hyundai Veloster</t>
  </si>
  <si>
    <t>Hyundai I40</t>
  </si>
  <si>
    <t>Hyundai Elantra</t>
  </si>
  <si>
    <t>Hyundai I30</t>
  </si>
  <si>
    <t>Hyundai Grand Santa Fe</t>
  </si>
  <si>
    <t>Hyundai Genesis</t>
  </si>
  <si>
    <t>Hyundai H-1 Travel</t>
  </si>
  <si>
    <t>Hyundai I20 Active</t>
  </si>
  <si>
    <t>Hyundai IONIQ</t>
  </si>
  <si>
    <t>Izuzu D max</t>
  </si>
  <si>
    <t>Jaguar Serie XK</t>
  </si>
  <si>
    <t>Jaguar XJ</t>
  </si>
  <si>
    <t>JEEP XF</t>
  </si>
  <si>
    <t>JEEP Serie XK</t>
  </si>
  <si>
    <t>JEEP F-Type</t>
  </si>
  <si>
    <t>JEEP XJ</t>
  </si>
  <si>
    <t>JEEP XE</t>
  </si>
  <si>
    <t>JEEP F-Pace</t>
  </si>
  <si>
    <t>JEEP E-Pace</t>
  </si>
  <si>
    <t>KIA Picanto</t>
  </si>
  <si>
    <t>KIA Rio</t>
  </si>
  <si>
    <t>KIA Sportage</t>
  </si>
  <si>
    <t>KIA Venga</t>
  </si>
  <si>
    <t>KIA Optima</t>
  </si>
  <si>
    <t>KIA Cee'd</t>
  </si>
  <si>
    <t>KIA Cee'd Sportswagon</t>
  </si>
  <si>
    <t>KIA Carens</t>
  </si>
  <si>
    <t>KIA Pro_cee'd</t>
  </si>
  <si>
    <t>KIA Sorento</t>
  </si>
  <si>
    <t>KIA Soul</t>
  </si>
  <si>
    <t>KIA Niro</t>
  </si>
  <si>
    <t>KIA Soul EV</t>
  </si>
  <si>
    <t>KIA Pro_cee'd GT</t>
  </si>
  <si>
    <t>KIA Stonic</t>
  </si>
  <si>
    <t>KIA Optima SW</t>
  </si>
  <si>
    <t>KIA Optima PHEV</t>
  </si>
  <si>
    <t>KIA Optima HÃ¯Brido Enchufable</t>
  </si>
  <si>
    <t>KIA Optima SW GT</t>
  </si>
  <si>
    <t>KIA Optima GT</t>
  </si>
  <si>
    <t>KIA Niro HÃ¯Brido Enchufable</t>
  </si>
  <si>
    <t>KIA Optima SW HÃ¯Brido Enchufable</t>
  </si>
  <si>
    <t>KIA Stinger</t>
  </si>
  <si>
    <t>Land Rover Defender</t>
  </si>
  <si>
    <t>Land Rover Discovery 4</t>
  </si>
  <si>
    <t>Land Rover Range Rover</t>
  </si>
  <si>
    <t>Land Rover Range Rover Evoque</t>
  </si>
  <si>
    <t>Land Rover Freelander</t>
  </si>
  <si>
    <t>Land Rover Range Rover Sport</t>
  </si>
  <si>
    <t>Land Rover Discovery Sport</t>
  </si>
  <si>
    <t>Land Rover Discovery</t>
  </si>
  <si>
    <t>Land Rover Range Rover Velar</t>
  </si>
  <si>
    <t>Lexus GS</t>
  </si>
  <si>
    <t>Lexus RX</t>
  </si>
  <si>
    <t>Lexus CT</t>
  </si>
  <si>
    <t>Lexus IS</t>
  </si>
  <si>
    <t>Lexus NX</t>
  </si>
  <si>
    <t>Lexus RC</t>
  </si>
  <si>
    <t>Lexus LS</t>
  </si>
  <si>
    <t>Lexus LC</t>
  </si>
  <si>
    <t>Mazda Mazda2</t>
  </si>
  <si>
    <t>Mazda CX-5</t>
  </si>
  <si>
    <t>Mazda Mazda6</t>
  </si>
  <si>
    <t>Mazda MX-5</t>
  </si>
  <si>
    <t>Mazda Mazda3</t>
  </si>
  <si>
    <t>Mazda Mazda5</t>
  </si>
  <si>
    <t>Mazda CX-9</t>
  </si>
  <si>
    <t>Mazda CX-3</t>
  </si>
  <si>
    <t>Mercedes Clase SL</t>
  </si>
  <si>
    <t>Mercedes Clase SLK</t>
  </si>
  <si>
    <t>Mercedes Clase V</t>
  </si>
  <si>
    <t>Mercedes Clase C</t>
  </si>
  <si>
    <t>Mercedes Clase M</t>
  </si>
  <si>
    <t>Mercedes Clase G</t>
  </si>
  <si>
    <t>Mercedes Clase E</t>
  </si>
  <si>
    <t>Mercedes Clase CL</t>
  </si>
  <si>
    <t>Mercedes Clase S</t>
  </si>
  <si>
    <t>Mercedes Clase GLK</t>
  </si>
  <si>
    <t>Mercedes SLS AMG</t>
  </si>
  <si>
    <t>Mercedes Clase B</t>
  </si>
  <si>
    <t>Mercedes Clase A</t>
  </si>
  <si>
    <t>Mercedes Clase GL</t>
  </si>
  <si>
    <t>Mercedes Clase CLS</t>
  </si>
  <si>
    <t>Mercedes Clase CLA</t>
  </si>
  <si>
    <t>Mercedes Clase GLA</t>
  </si>
  <si>
    <t>Mercedes AMG GT</t>
  </si>
  <si>
    <t>Mercedes Vito</t>
  </si>
  <si>
    <t>Mercedes Clase GLE Coupé</t>
  </si>
  <si>
    <t>Mercedes Clase GLE</t>
  </si>
  <si>
    <t>Mercedes Clase GLC</t>
  </si>
  <si>
    <t>Mercedes Citan</t>
  </si>
  <si>
    <t>Mercedes Clase GLS</t>
  </si>
  <si>
    <t>Mercedes Clase SLC</t>
  </si>
  <si>
    <t>Mercedes GLC Coupé</t>
  </si>
  <si>
    <t>Mercedes Mercedes-AMG GT</t>
  </si>
  <si>
    <t>Mercedes CLS</t>
  </si>
  <si>
    <t>Mitsubishi Montero</t>
  </si>
  <si>
    <t>Mitsubishi I-MiEV</t>
  </si>
  <si>
    <t>Mitsubishi ASX</t>
  </si>
  <si>
    <t>Mitsubishi Outlander</t>
  </si>
  <si>
    <t>Mitsubishi Space Star</t>
  </si>
  <si>
    <t>Mitsubishi L200</t>
  </si>
  <si>
    <t>Mitsubishi Eclipse Cross</t>
  </si>
  <si>
    <t>Nissan X-TRAIL</t>
  </si>
  <si>
    <t>Nissan QASHQAI</t>
  </si>
  <si>
    <t>Nissan NOTE</t>
  </si>
  <si>
    <t>Nissan LEAF</t>
  </si>
  <si>
    <t>Nissan Pathfinder</t>
  </si>
  <si>
    <t>Nissan EVALIA</t>
  </si>
  <si>
    <t>Nissan Navara</t>
  </si>
  <si>
    <t>Nissan Micra</t>
  </si>
  <si>
    <t>Nissan JUKE</t>
  </si>
  <si>
    <t>Nissan 370Z</t>
  </si>
  <si>
    <t>Nissan NV200</t>
  </si>
  <si>
    <t>Nissan GT-R</t>
  </si>
  <si>
    <t>Nissan PULSAR</t>
  </si>
  <si>
    <t>Nissan Murano</t>
  </si>
  <si>
    <t>Nissan NV200 EVALIA</t>
  </si>
  <si>
    <t>Nissan E-NV200 EVALIA</t>
  </si>
  <si>
    <t>Suzuki Grand Vitara</t>
  </si>
  <si>
    <t>Suzuki Swift</t>
  </si>
  <si>
    <t>Suzuki SX4</t>
  </si>
  <si>
    <t>Suzuki Jimny</t>
  </si>
  <si>
    <t>Suzuki SX4 S-Cross</t>
  </si>
  <si>
    <t>Suzuki Celerio</t>
  </si>
  <si>
    <t>Suzuki Kizashi</t>
  </si>
  <si>
    <t>Suzuki Vitara</t>
  </si>
  <si>
    <t>Suzuki Baleno</t>
  </si>
  <si>
    <t>Suzuki Ignis</t>
  </si>
  <si>
    <t>Tesla Model X</t>
  </si>
  <si>
    <t>Tesla Model S</t>
  </si>
  <si>
    <t>Toyota Avensis</t>
  </si>
  <si>
    <t>Toyota Land Cruiser</t>
  </si>
  <si>
    <t>Toyota Yaris</t>
  </si>
  <si>
    <t>Toyota Verso</t>
  </si>
  <si>
    <t>Toyota Auris</t>
  </si>
  <si>
    <t>Toyota Prius+</t>
  </si>
  <si>
    <t>Toyota GT86</t>
  </si>
  <si>
    <t>Toyota Prius</t>
  </si>
  <si>
    <t>Toyota Rav4</t>
  </si>
  <si>
    <t>Toyota Aygo</t>
  </si>
  <si>
    <t>Toyota Hilux</t>
  </si>
  <si>
    <t>Toyota Land Cruiser 200</t>
  </si>
  <si>
    <t>Toyota Proace Verso</t>
  </si>
  <si>
    <t>Toyota C-HR</t>
  </si>
  <si>
    <t>Volvo V70</t>
  </si>
  <si>
    <t>Volvo S80</t>
  </si>
  <si>
    <t>Volvo XC70</t>
  </si>
  <si>
    <t>Volvo V60</t>
  </si>
  <si>
    <t>Volvo S60</t>
  </si>
  <si>
    <t>Volvo XC90</t>
  </si>
  <si>
    <t>Volvo XC60</t>
  </si>
  <si>
    <t>Volvo V40</t>
  </si>
  <si>
    <t>Volvo V40 Cross Country</t>
  </si>
  <si>
    <t>Volvo V60 Cross Country</t>
  </si>
  <si>
    <t>Volvo S60 Cross Country</t>
  </si>
  <si>
    <t>Volvo S90</t>
  </si>
  <si>
    <t>Volvo V90</t>
  </si>
  <si>
    <t>Volvo V90 Cross Country</t>
  </si>
  <si>
    <t>Volvo XC40</t>
  </si>
  <si>
    <t>Otro</t>
  </si>
  <si>
    <t xml:space="preserve">Medicamentos </t>
  </si>
  <si>
    <t>Seleccionar de lista</t>
  </si>
  <si>
    <t>Angloamericana de Seguros, S. A.</t>
  </si>
  <si>
    <t>Aseguradora Agropecuaria Dominicana, S.A. (AGRODOSA)</t>
  </si>
  <si>
    <t>Atlántica Seguros, S.A.</t>
  </si>
  <si>
    <t>Atrio Seguros, S.A.</t>
  </si>
  <si>
    <t>Autoseguro, S.A.</t>
  </si>
  <si>
    <t>BMI Compañía de Seguros, S.A.</t>
  </si>
  <si>
    <t>Banesco Seguros, S.A.</t>
  </si>
  <si>
    <t>Bupa Dominicana, S.A.</t>
  </si>
  <si>
    <t>Compañía Dominicana de Seguros, S.A.</t>
  </si>
  <si>
    <t>Compañia de Seguros APS, S.A.</t>
  </si>
  <si>
    <t>Confederación del Canada Dominicana, S.A.</t>
  </si>
  <si>
    <t>Cooperativa Nacional de Seguros, INC.</t>
  </si>
  <si>
    <t>Cuna Mutual Insurance Society Dominicana, S.A.</t>
  </si>
  <si>
    <t>Futuro Seguros, S. A.</t>
  </si>
  <si>
    <t>General de Seguros, S.A.</t>
  </si>
  <si>
    <t>Humano Seguros, S.A.</t>
  </si>
  <si>
    <t>HYLSEG Seguros, S. A.</t>
  </si>
  <si>
    <t>La Colonial, S.A.</t>
  </si>
  <si>
    <t>La Monumental de Seguros, S.A.</t>
  </si>
  <si>
    <t>MAPFRE- BHD Seguros, S.A.</t>
  </si>
  <si>
    <t>Multiseguros S.U., S.A.</t>
  </si>
  <si>
    <t>Seguros Ademi, S.A.</t>
  </si>
  <si>
    <t>Seguros Crecer, S. A.</t>
  </si>
  <si>
    <t>Seguros La Internacional, S. A.</t>
  </si>
  <si>
    <t>Seguros Patria, S. A.</t>
  </si>
  <si>
    <t>Seguros Pepín, S. A.</t>
  </si>
  <si>
    <t>Seguros Reservas, S.A.</t>
  </si>
  <si>
    <t>Seguros Sura, S. A.</t>
  </si>
  <si>
    <t>Seguros Universal, S. A.</t>
  </si>
  <si>
    <t>Seguros Yunen, S.A.</t>
  </si>
  <si>
    <t>WorldWide Seguros, S.A</t>
  </si>
  <si>
    <t>Total ingresos (mensuales)</t>
  </si>
  <si>
    <t>Restaurantes</t>
  </si>
  <si>
    <t>Agua</t>
  </si>
  <si>
    <t>Ingresos fijos</t>
  </si>
  <si>
    <t xml:space="preserve">Ingresos variables </t>
  </si>
  <si>
    <t>Otros ingresos</t>
  </si>
  <si>
    <t xml:space="preserve">Mantenimiento </t>
  </si>
  <si>
    <t xml:space="preserve">Impuesto de la vivienda </t>
  </si>
  <si>
    <t>Energía eléctrica</t>
  </si>
  <si>
    <t>Gas</t>
  </si>
  <si>
    <t>Total vivienda</t>
  </si>
  <si>
    <t>Total salud</t>
  </si>
  <si>
    <t>Gasolina</t>
  </si>
  <si>
    <t>Lavados</t>
  </si>
  <si>
    <t>Seguro de vehículo</t>
  </si>
  <si>
    <t>Chofer</t>
  </si>
  <si>
    <t>Total transporte</t>
  </si>
  <si>
    <t>Dinero en efectivo</t>
  </si>
  <si>
    <t>Lavandería</t>
  </si>
  <si>
    <t>Gimnasio</t>
  </si>
  <si>
    <t xml:space="preserve">Colegio </t>
  </si>
  <si>
    <t>Clases extracurriculares</t>
  </si>
  <si>
    <t>Suscripciones</t>
  </si>
  <si>
    <t>Regalos</t>
  </si>
  <si>
    <t>Mascotas</t>
  </si>
  <si>
    <t>Propinas</t>
  </si>
  <si>
    <t>Vacaciones</t>
  </si>
  <si>
    <t>Total recreación</t>
  </si>
  <si>
    <t>Préstamo vehículo</t>
  </si>
  <si>
    <t>Préstamo personal</t>
  </si>
  <si>
    <t>Tarjeta de crédito 1</t>
  </si>
  <si>
    <t>Tarjeta de crédito 2</t>
  </si>
  <si>
    <t>Tasa de interés</t>
  </si>
  <si>
    <t>Plazo (meses)</t>
  </si>
  <si>
    <t>Ahorro alcanzado</t>
  </si>
  <si>
    <t>Supermercado</t>
  </si>
  <si>
    <t>Colmado</t>
  </si>
  <si>
    <t>Total alimentación</t>
  </si>
  <si>
    <t>¿Cuáles son sus prioridades como pareja a corto plazo?</t>
  </si>
  <si>
    <t>¿Cuáles son sus prioridades como pareja a largo plazo?</t>
  </si>
  <si>
    <t>¿Qué siempre han querido hacer juntos?</t>
  </si>
  <si>
    <t>Ingresos mensuales en pareja</t>
  </si>
  <si>
    <t>Gastos mensuales en pareja</t>
  </si>
  <si>
    <t>Alimentación</t>
  </si>
  <si>
    <t>Salud</t>
  </si>
  <si>
    <t>Transporte</t>
  </si>
  <si>
    <t>Compra de ropa y zapatos</t>
  </si>
  <si>
    <t>Recreación</t>
  </si>
  <si>
    <t>Prestamistas</t>
  </si>
  <si>
    <t>Total gastos mensuales</t>
  </si>
  <si>
    <t>Total disponible para ahorros</t>
  </si>
  <si>
    <t>¿Cuánto tienes actualmente?</t>
  </si>
  <si>
    <t>Total acumulado</t>
  </si>
  <si>
    <t>Interés obtenido</t>
  </si>
  <si>
    <t>Evalúa los beneficios de los productos de ahorro</t>
  </si>
  <si>
    <t xml:space="preserve">Servicio doméstico </t>
  </si>
  <si>
    <t>Vivienda</t>
  </si>
  <si>
    <t>Internet</t>
  </si>
  <si>
    <t xml:space="preserve">Consultas médicas </t>
  </si>
  <si>
    <t>Seguro de salud</t>
  </si>
  <si>
    <t>Gastos mensuales en pareja # 1</t>
  </si>
  <si>
    <t>Gastos mensuales en pareja # 2</t>
  </si>
  <si>
    <t>Total disponible para ahorros pareja #1</t>
  </si>
  <si>
    <t>Total disponible para ahorros pareja #2</t>
  </si>
  <si>
    <t>Ingresos mensuales en pareja # 1</t>
  </si>
  <si>
    <t>Ingresos mensuales en pareja # 2</t>
  </si>
  <si>
    <t xml:space="preserve">Cuenta San Popular </t>
  </si>
  <si>
    <t>Depósitos a Plazo Fijo (certificado)</t>
  </si>
  <si>
    <t>Cuenta San Popular</t>
  </si>
  <si>
    <t>Cuenta Planner Popular</t>
  </si>
  <si>
    <t>Inversión en Mercado de Valores</t>
  </si>
  <si>
    <t xml:space="preserve">Planificación de ahorro a 3 meses </t>
  </si>
  <si>
    <t xml:space="preserve">Planificación de ahorro a 6 meses </t>
  </si>
  <si>
    <t xml:space="preserve">Planificación de ahorro a 9 meses </t>
  </si>
  <si>
    <t xml:space="preserve">Planificación de ahorro a 12 meses </t>
  </si>
  <si>
    <t>Ahorro a alcanzar</t>
  </si>
  <si>
    <t>Plazo en meses para alcanzar tu meta</t>
  </si>
  <si>
    <t xml:space="preserve">Ahorro mensual requerido para alcanzar el fondo </t>
  </si>
  <si>
    <t>Ahorro mensual</t>
  </si>
  <si>
    <t>Monto a invertir</t>
  </si>
  <si>
    <t xml:space="preserve">                                    </t>
  </si>
  <si>
    <t>Supermercados</t>
  </si>
  <si>
    <t>Colmados</t>
  </si>
  <si>
    <t>Personales y familiares</t>
  </si>
  <si>
    <t>Total personales y familiares</t>
  </si>
  <si>
    <t>Total financieros / Deudas</t>
  </si>
  <si>
    <t>Depósitos a Plazo Fijo (Certificados)</t>
  </si>
  <si>
    <t>Alquiler o préstamos hipotecarios</t>
  </si>
  <si>
    <t>Teléfono o cable</t>
  </si>
  <si>
    <t>Mantenimiento o imprevistos</t>
  </si>
  <si>
    <t>Salón de belleza o barbería</t>
  </si>
  <si>
    <t>Cines, conciertos o eventos</t>
  </si>
  <si>
    <t>Total financieros o deudas</t>
  </si>
  <si>
    <t>Pasatiempos</t>
  </si>
  <si>
    <t>Financieros o deudas</t>
  </si>
  <si>
    <t>Resultados de ahorros  (Comunidad de ingresos)</t>
  </si>
  <si>
    <t>Resultados de ahorros (Administración familiar con cuentas separadas)</t>
  </si>
  <si>
    <t>Ahorros (Comunidad de ingresos)</t>
  </si>
  <si>
    <t>Paso 2</t>
  </si>
  <si>
    <t>Paso 3</t>
  </si>
  <si>
    <t>Ahorros (Administración familiar con cuentas separadas)</t>
  </si>
  <si>
    <t>Productos de ahorro</t>
  </si>
  <si>
    <t>Paso 4</t>
  </si>
  <si>
    <t xml:space="preserve"> Finalidad de ahorro</t>
  </si>
  <si>
    <t>Paso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</si>
</sst>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66"/>
      <name val="Calibri"/>
      <family val="2"/>
      <scheme val="minor"/>
    </font>
    <font>
      <sz val="11"/>
      <color rgb="FF00006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C3D8"/>
        <bgColor indexed="64"/>
      </patternFill>
    </fill>
    <fill>
      <patternFill patternType="solid">
        <fgColor rgb="FF012169"/>
        <bgColor indexed="64"/>
      </patternFill>
    </fill>
    <fill>
      <patternFill patternType="solid">
        <fgColor rgb="FF00C1D5"/>
        <bgColor indexed="64"/>
      </patternFill>
    </fill>
    <fill>
      <patternFill patternType="solid">
        <fgColor rgb="FFED8B00"/>
        <bgColor indexed="64"/>
      </patternFill>
    </fill>
    <fill>
      <patternFill patternType="solid">
        <fgColor rgb="FF00A6C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22">
    <xf numFmtId="0" fontId="0" fillId="0" borderId="0" xfId="0"/>
    <xf numFmtId="0" fontId="0" fillId="0" borderId="0" xfId="0" applyFill="1"/>
    <xf numFmtId="0" fontId="2" fillId="0" borderId="0" xfId="0" applyFont="1" applyFill="1" applyAlignment="1"/>
    <xf numFmtId="44" fontId="0" fillId="0" borderId="0" xfId="1" applyFont="1"/>
    <xf numFmtId="44" fontId="0" fillId="0" borderId="0" xfId="0" applyNumberFormat="1"/>
    <xf numFmtId="0" fontId="0" fillId="0" borderId="0" xfId="0"/>
    <xf numFmtId="0" fontId="6" fillId="0" borderId="0" xfId="0" applyFont="1"/>
    <xf numFmtId="0" fontId="0" fillId="0" borderId="0" xfId="0" applyFont="1"/>
    <xf numFmtId="0" fontId="0" fillId="0" borderId="0" xfId="0" applyFont="1" applyFill="1"/>
    <xf numFmtId="0" fontId="0" fillId="0" borderId="0" xfId="0" applyFont="1" applyFill="1" applyBorder="1"/>
    <xf numFmtId="0" fontId="4" fillId="0" borderId="0" xfId="0" applyFont="1" applyFill="1" applyBorder="1" applyAlignment="1"/>
    <xf numFmtId="0" fontId="7" fillId="0" borderId="0" xfId="0" applyFont="1" applyFill="1" applyAlignment="1">
      <alignment horizontal="center"/>
    </xf>
    <xf numFmtId="44" fontId="8" fillId="0" borderId="0" xfId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3" applyFont="1"/>
    <xf numFmtId="44" fontId="9" fillId="0" borderId="0" xfId="0" applyNumberFormat="1" applyFont="1" applyFill="1" applyBorder="1" applyAlignment="1">
      <alignment horizontal="left"/>
    </xf>
    <xf numFmtId="44" fontId="10" fillId="0" borderId="8" xfId="1" applyFont="1" applyBorder="1"/>
    <xf numFmtId="44" fontId="0" fillId="0" borderId="8" xfId="1" applyFont="1" applyBorder="1"/>
    <xf numFmtId="44" fontId="0" fillId="0" borderId="0" xfId="1" applyFont="1" applyFill="1" applyBorder="1"/>
    <xf numFmtId="0" fontId="0" fillId="0" borderId="0" xfId="0" applyFont="1" applyBorder="1"/>
    <xf numFmtId="44" fontId="11" fillId="5" borderId="11" xfId="1" applyFont="1" applyFill="1" applyBorder="1"/>
    <xf numFmtId="44" fontId="4" fillId="5" borderId="11" xfId="1" applyFont="1" applyFill="1" applyBorder="1"/>
    <xf numFmtId="44" fontId="4" fillId="0" borderId="0" xfId="1" applyFont="1" applyFill="1" applyBorder="1"/>
    <xf numFmtId="0" fontId="4" fillId="2" borderId="0" xfId="0" applyFont="1" applyFill="1" applyAlignment="1">
      <alignment horizontal="left"/>
    </xf>
    <xf numFmtId="44" fontId="4" fillId="2" borderId="0" xfId="1" applyFont="1" applyFill="1"/>
    <xf numFmtId="44" fontId="4" fillId="0" borderId="0" xfId="1" applyFont="1" applyFill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4" fillId="0" borderId="0" xfId="0" applyFont="1" applyAlignment="1">
      <alignment vertical="center" wrapText="1"/>
    </xf>
    <xf numFmtId="44" fontId="12" fillId="0" borderId="0" xfId="1" applyFont="1" applyFill="1" applyBorder="1" applyAlignment="1">
      <alignment vertical="center"/>
    </xf>
    <xf numFmtId="0" fontId="13" fillId="0" borderId="0" xfId="0" applyFont="1" applyFill="1" applyBorder="1" applyAlignment="1"/>
    <xf numFmtId="0" fontId="14" fillId="0" borderId="0" xfId="0" applyFont="1" applyFill="1" applyBorder="1" applyAlignment="1"/>
    <xf numFmtId="8" fontId="0" fillId="0" borderId="0" xfId="0" applyNumberFormat="1" applyFont="1" applyFill="1"/>
    <xf numFmtId="0" fontId="0" fillId="0" borderId="3" xfId="0" applyFont="1" applyFill="1" applyBorder="1"/>
    <xf numFmtId="44" fontId="11" fillId="4" borderId="8" xfId="1" applyFont="1" applyFill="1" applyBorder="1"/>
    <xf numFmtId="44" fontId="4" fillId="4" borderId="8" xfId="1" applyFont="1" applyFill="1" applyBorder="1"/>
    <xf numFmtId="0" fontId="9" fillId="0" borderId="0" xfId="0" applyFont="1" applyFill="1" applyBorder="1" applyAlignment="1"/>
    <xf numFmtId="44" fontId="11" fillId="4" borderId="13" xfId="1" applyFont="1" applyFill="1" applyBorder="1"/>
    <xf numFmtId="44" fontId="4" fillId="4" borderId="13" xfId="1" applyFont="1" applyFill="1" applyBorder="1"/>
    <xf numFmtId="0" fontId="4" fillId="2" borderId="0" xfId="0" applyFont="1" applyFill="1" applyBorder="1" applyAlignment="1">
      <alignment horizontal="left" vertical="center" wrapText="1"/>
    </xf>
    <xf numFmtId="44" fontId="12" fillId="2" borderId="0" xfId="1" applyFont="1" applyFill="1" applyBorder="1" applyAlignment="1">
      <alignment horizontal="right" vertical="center"/>
    </xf>
    <xf numFmtId="0" fontId="15" fillId="0" borderId="0" xfId="0" applyFont="1" applyFill="1" applyBorder="1" applyAlignment="1"/>
    <xf numFmtId="2" fontId="8" fillId="0" borderId="0" xfId="1" applyNumberFormat="1" applyFont="1" applyFill="1" applyBorder="1" applyAlignment="1">
      <alignment horizontal="left"/>
    </xf>
    <xf numFmtId="0" fontId="16" fillId="0" borderId="0" xfId="0" applyFont="1" applyFill="1" applyBorder="1" applyAlignment="1"/>
    <xf numFmtId="44" fontId="11" fillId="4" borderId="8" xfId="0" applyNumberFormat="1" applyFont="1" applyFill="1" applyBorder="1"/>
    <xf numFmtId="44" fontId="4" fillId="4" borderId="8" xfId="0" applyNumberFormat="1" applyFont="1" applyFill="1" applyBorder="1"/>
    <xf numFmtId="44" fontId="4" fillId="0" borderId="0" xfId="0" applyNumberFormat="1" applyFont="1" applyFill="1" applyBorder="1"/>
    <xf numFmtId="44" fontId="11" fillId="5" borderId="8" xfId="0" applyNumberFormat="1" applyFont="1" applyFill="1" applyBorder="1"/>
    <xf numFmtId="44" fontId="4" fillId="5" borderId="8" xfId="0" applyNumberFormat="1" applyFont="1" applyFill="1" applyBorder="1"/>
    <xf numFmtId="44" fontId="2" fillId="0" borderId="0" xfId="0" applyNumberFormat="1" applyFont="1" applyFill="1" applyBorder="1"/>
    <xf numFmtId="44" fontId="2" fillId="6" borderId="16" xfId="0" applyNumberFormat="1" applyFont="1" applyFill="1" applyBorder="1"/>
    <xf numFmtId="44" fontId="5" fillId="0" borderId="0" xfId="1" applyFont="1" applyFill="1" applyBorder="1"/>
    <xf numFmtId="0" fontId="0" fillId="0" borderId="0" xfId="0" applyFont="1" applyFill="1" applyBorder="1" applyAlignment="1">
      <alignment horizontal="left" indent="1"/>
    </xf>
    <xf numFmtId="0" fontId="0" fillId="2" borderId="0" xfId="0" applyFont="1" applyFill="1"/>
    <xf numFmtId="0" fontId="0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4" fontId="5" fillId="6" borderId="1" xfId="1" applyFont="1" applyFill="1" applyBorder="1"/>
    <xf numFmtId="0" fontId="18" fillId="7" borderId="0" xfId="0" applyFont="1" applyFill="1" applyAlignment="1">
      <alignment horizontal="center" vertical="center"/>
    </xf>
    <xf numFmtId="0" fontId="0" fillId="0" borderId="12" xfId="0" applyFont="1" applyBorder="1" applyAlignment="1">
      <alignment horizontal="left" indent="1"/>
    </xf>
    <xf numFmtId="0" fontId="0" fillId="0" borderId="2" xfId="0" applyFont="1" applyBorder="1" applyAlignment="1">
      <alignment horizontal="left" indent="1"/>
    </xf>
    <xf numFmtId="0" fontId="0" fillId="0" borderId="15" xfId="0" applyFont="1" applyBorder="1" applyAlignment="1">
      <alignment horizontal="left" indent="1"/>
    </xf>
    <xf numFmtId="0" fontId="4" fillId="4" borderId="12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4" fillId="4" borderId="15" xfId="0" applyFont="1" applyFill="1" applyBorder="1" applyAlignment="1">
      <alignment horizontal="left"/>
    </xf>
    <xf numFmtId="0" fontId="4" fillId="4" borderId="12" xfId="0" applyFont="1" applyFill="1" applyBorder="1" applyAlignment="1">
      <alignment horizontal="left" indent="1"/>
    </xf>
    <xf numFmtId="0" fontId="4" fillId="4" borderId="2" xfId="0" applyFont="1" applyFill="1" applyBorder="1" applyAlignment="1">
      <alignment horizontal="left" indent="1"/>
    </xf>
    <xf numFmtId="0" fontId="4" fillId="4" borderId="15" xfId="0" applyFont="1" applyFill="1" applyBorder="1" applyAlignment="1">
      <alignment horizontal="left" indent="1"/>
    </xf>
    <xf numFmtId="0" fontId="2" fillId="10" borderId="12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2" fillId="10" borderId="13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left" indent="1"/>
    </xf>
    <xf numFmtId="0" fontId="11" fillId="4" borderId="2" xfId="0" applyFont="1" applyFill="1" applyBorder="1" applyAlignment="1">
      <alignment horizontal="left" indent="1"/>
    </xf>
    <xf numFmtId="0" fontId="11" fillId="4" borderId="15" xfId="0" applyFont="1" applyFill="1" applyBorder="1" applyAlignment="1">
      <alignment horizontal="left" indent="1"/>
    </xf>
    <xf numFmtId="0" fontId="7" fillId="6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18" fillId="9" borderId="0" xfId="0" applyFont="1" applyFill="1" applyAlignment="1">
      <alignment horizontal="center"/>
    </xf>
    <xf numFmtId="0" fontId="10" fillId="0" borderId="12" xfId="0" applyFont="1" applyBorder="1" applyAlignment="1">
      <alignment horizontal="left" indent="1"/>
    </xf>
    <xf numFmtId="0" fontId="10" fillId="0" borderId="2" xfId="0" applyFont="1" applyBorder="1" applyAlignment="1">
      <alignment horizontal="left" indent="1"/>
    </xf>
    <xf numFmtId="0" fontId="10" fillId="0" borderId="15" xfId="0" applyFont="1" applyBorder="1" applyAlignment="1">
      <alignment horizontal="left" indent="1"/>
    </xf>
    <xf numFmtId="0" fontId="10" fillId="0" borderId="7" xfId="0" applyFont="1" applyBorder="1" applyAlignment="1">
      <alignment horizontal="left" indent="1"/>
    </xf>
    <xf numFmtId="0" fontId="10" fillId="0" borderId="1" xfId="0" applyFont="1" applyBorder="1" applyAlignment="1">
      <alignment horizontal="left" indent="1"/>
    </xf>
    <xf numFmtId="0" fontId="2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1" fillId="5" borderId="9" xfId="0" applyFont="1" applyFill="1" applyBorder="1" applyAlignment="1">
      <alignment horizontal="left" indent="1"/>
    </xf>
    <xf numFmtId="0" fontId="11" fillId="5" borderId="10" xfId="0" applyFont="1" applyFill="1" applyBorder="1" applyAlignment="1">
      <alignment horizontal="left" indent="1"/>
    </xf>
    <xf numFmtId="0" fontId="18" fillId="6" borderId="0" xfId="0" applyFont="1" applyFill="1" applyBorder="1" applyAlignment="1">
      <alignment horizontal="center"/>
    </xf>
    <xf numFmtId="0" fontId="7" fillId="8" borderId="3" xfId="0" applyFont="1" applyFill="1" applyBorder="1" applyAlignment="1">
      <alignment horizontal="center"/>
    </xf>
    <xf numFmtId="0" fontId="2" fillId="10" borderId="12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indent="1"/>
    </xf>
    <xf numFmtId="0" fontId="2" fillId="6" borderId="1" xfId="0" applyFont="1" applyFill="1" applyBorder="1" applyAlignment="1">
      <alignment horizontal="left" indent="1"/>
    </xf>
    <xf numFmtId="44" fontId="10" fillId="0" borderId="1" xfId="1" applyFont="1" applyBorder="1" applyAlignment="1">
      <alignment horizontal="left" vertical="center"/>
    </xf>
    <xf numFmtId="9" fontId="10" fillId="0" borderId="1" xfId="2" applyFont="1" applyBorder="1" applyAlignment="1">
      <alignment horizontal="right" vertical="center"/>
    </xf>
    <xf numFmtId="1" fontId="6" fillId="2" borderId="1" xfId="1" applyNumberFormat="1" applyFont="1" applyFill="1" applyBorder="1" applyAlignment="1">
      <alignment horizontal="right" vertical="center"/>
    </xf>
    <xf numFmtId="44" fontId="10" fillId="0" borderId="1" xfId="1" applyFont="1" applyBorder="1" applyAlignment="1">
      <alignment horizontal="right"/>
    </xf>
    <xf numFmtId="10" fontId="10" fillId="0" borderId="1" xfId="2" applyNumberFormat="1" applyFont="1" applyBorder="1" applyAlignment="1">
      <alignment horizontal="right"/>
    </xf>
    <xf numFmtId="44" fontId="12" fillId="5" borderId="1" xfId="1" applyFont="1" applyFill="1" applyBorder="1" applyAlignment="1">
      <alignment horizontal="right" vertical="center"/>
    </xf>
    <xf numFmtId="0" fontId="7" fillId="8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0" fillId="0" borderId="14" xfId="0" applyFont="1" applyBorder="1" applyAlignment="1">
      <alignment horizontal="left" indent="1"/>
    </xf>
    <xf numFmtId="0" fontId="0" fillId="0" borderId="1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left" indent="1"/>
    </xf>
    <xf numFmtId="0" fontId="2" fillId="6" borderId="20" xfId="0" applyFont="1" applyFill="1" applyBorder="1" applyAlignment="1">
      <alignment horizontal="left" indent="1"/>
    </xf>
    <xf numFmtId="0" fontId="2" fillId="6" borderId="21" xfId="0" applyFont="1" applyFill="1" applyBorder="1" applyAlignment="1">
      <alignment horizontal="left" indent="1"/>
    </xf>
    <xf numFmtId="0" fontId="0" fillId="0" borderId="7" xfId="0" applyFont="1" applyBorder="1" applyAlignment="1">
      <alignment horizontal="left" indent="1"/>
    </xf>
    <xf numFmtId="0" fontId="4" fillId="5" borderId="9" xfId="0" applyFont="1" applyFill="1" applyBorder="1" applyAlignment="1">
      <alignment horizontal="left" indent="1"/>
    </xf>
    <xf numFmtId="0" fontId="4" fillId="5" borderId="10" xfId="0" applyFont="1" applyFill="1" applyBorder="1" applyAlignment="1">
      <alignment horizontal="left" indent="1"/>
    </xf>
    <xf numFmtId="0" fontId="4" fillId="5" borderId="1" xfId="0" applyFont="1" applyFill="1" applyBorder="1" applyAlignment="1">
      <alignment horizontal="left" vertical="center" wrapText="1" indent="1"/>
    </xf>
    <xf numFmtId="0" fontId="4" fillId="5" borderId="14" xfId="0" applyFont="1" applyFill="1" applyBorder="1" applyAlignment="1">
      <alignment horizontal="left" indent="1"/>
    </xf>
    <xf numFmtId="0" fontId="4" fillId="5" borderId="15" xfId="0" applyFont="1" applyFill="1" applyBorder="1" applyAlignment="1">
      <alignment horizontal="left" indent="1"/>
    </xf>
    <xf numFmtId="44" fontId="10" fillId="0" borderId="1" xfId="1" applyFont="1" applyBorder="1" applyAlignment="1">
      <alignment horizontal="right" vertical="center"/>
    </xf>
    <xf numFmtId="8" fontId="12" fillId="5" borderId="1" xfId="1" applyNumberFormat="1" applyFont="1" applyFill="1" applyBorder="1" applyAlignment="1">
      <alignment horizontal="right" vertical="center"/>
    </xf>
    <xf numFmtId="0" fontId="20" fillId="7" borderId="0" xfId="0" applyFont="1" applyFill="1" applyAlignment="1">
      <alignment horizontal="center" vertical="center"/>
    </xf>
    <xf numFmtId="44" fontId="9" fillId="3" borderId="0" xfId="0" applyNumberFormat="1" applyFont="1" applyFill="1" applyBorder="1" applyAlignment="1">
      <alignment horizontal="center"/>
    </xf>
    <xf numFmtId="0" fontId="7" fillId="7" borderId="0" xfId="0" applyFont="1" applyFill="1" applyBorder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1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2" defaultPivotStyle="PivotStyleLight16"/>
  <colors>
    <mruColors>
      <color rgb="FFDE902E"/>
      <color rgb="FF012169"/>
      <color rgb="FF00A6C3"/>
      <color rgb="FFED8B00"/>
      <color rgb="FF00C3D8"/>
      <color rgb="FFFF9900"/>
      <color rgb="FF00C1D5"/>
      <color rgb="FF00A8C4"/>
      <color rgb="FF33CC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640080</xdr:colOff>
      <xdr:row>54</xdr:row>
      <xdr:rowOff>166471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98080" cy="104534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759600</xdr:colOff>
      <xdr:row>0</xdr:row>
      <xdr:rowOff>0</xdr:rowOff>
    </xdr:from>
    <xdr:to>
      <xdr:col>19</xdr:col>
      <xdr:colOff>607200</xdr:colOff>
      <xdr:row>54</xdr:row>
      <xdr:rowOff>166471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7600" y="0"/>
          <a:ext cx="7467600" cy="104534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640080</xdr:colOff>
      <xdr:row>54</xdr:row>
      <xdr:rowOff>166471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98080" cy="104534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184150</xdr:colOff>
          <xdr:row>3</xdr:row>
          <xdr:rowOff>95250</xdr:rowOff>
        </xdr:from>
        <xdr:to>
          <xdr:col>21</xdr:col>
          <xdr:colOff>488950</xdr:colOff>
          <xdr:row>5</xdr:row>
          <xdr:rowOff>69850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184150</xdr:colOff>
          <xdr:row>4</xdr:row>
          <xdr:rowOff>95250</xdr:rowOff>
        </xdr:from>
        <xdr:to>
          <xdr:col>21</xdr:col>
          <xdr:colOff>488950</xdr:colOff>
          <xdr:row>6</xdr:row>
          <xdr:rowOff>88900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184150</xdr:colOff>
          <xdr:row>3</xdr:row>
          <xdr:rowOff>95250</xdr:rowOff>
        </xdr:from>
        <xdr:to>
          <xdr:col>23</xdr:col>
          <xdr:colOff>488950</xdr:colOff>
          <xdr:row>5</xdr:row>
          <xdr:rowOff>69850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184150</xdr:colOff>
          <xdr:row>4</xdr:row>
          <xdr:rowOff>95250</xdr:rowOff>
        </xdr:from>
        <xdr:to>
          <xdr:col>23</xdr:col>
          <xdr:colOff>488950</xdr:colOff>
          <xdr:row>6</xdr:row>
          <xdr:rowOff>88900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24</xdr:col>
      <xdr:colOff>51956</xdr:colOff>
      <xdr:row>2</xdr:row>
      <xdr:rowOff>74295</xdr:rowOff>
    </xdr:from>
    <xdr:to>
      <xdr:col>27</xdr:col>
      <xdr:colOff>645374</xdr:colOff>
      <xdr:row>7</xdr:row>
      <xdr:rowOff>9525</xdr:rowOff>
    </xdr:to>
    <xdr:sp macro="" textlink="">
      <xdr:nvSpPr>
        <xdr:cNvPr id="14" name="Callout: Left Arrow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5405774" y="611159"/>
          <a:ext cx="4065714" cy="1008957"/>
        </a:xfrm>
        <a:prstGeom prst="leftArrowCallout">
          <a:avLst>
            <a:gd name="adj1" fmla="val 18134"/>
            <a:gd name="adj2" fmla="val 50000"/>
            <a:gd name="adj3" fmla="val 25000"/>
            <a:gd name="adj4" fmla="val 94373"/>
          </a:avLst>
        </a:prstGeom>
        <a:solidFill>
          <a:srgbClr val="DE902E"/>
        </a:solidFill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lang="es-DO" sz="1100" baseline="0">
              <a:solidFill>
                <a:schemeClr val="bg1"/>
              </a:solidFill>
              <a:latin typeface="+mn-lt"/>
              <a:ea typeface="+mn-ea"/>
              <a:cs typeface="Arial" panose="020B0604020202020204" pitchFamily="34" charset="0"/>
            </a:rPr>
            <a:t>En esta sección vas a evaluar los diferentes productos de ahorro, su tasa de interés, el balance requerido para la apertura, el balance mínimo de la cuenta y los posibles cargos. A los fines de identificar cual se adapte mejor a tus necesidades.</a:t>
          </a:r>
        </a:p>
      </xdr:txBody>
    </xdr:sp>
    <xdr:clientData/>
  </xdr:twoCellAnchor>
  <xdr:twoCellAnchor>
    <xdr:from>
      <xdr:col>6</xdr:col>
      <xdr:colOff>363682</xdr:colOff>
      <xdr:row>68</xdr:row>
      <xdr:rowOff>101600</xdr:rowOff>
    </xdr:from>
    <xdr:to>
      <xdr:col>8</xdr:col>
      <xdr:colOff>17318</xdr:colOff>
      <xdr:row>80</xdr:row>
      <xdr:rowOff>8659</xdr:rowOff>
    </xdr:to>
    <xdr:sp macro="" textlink="">
      <xdr:nvSpPr>
        <xdr:cNvPr id="2" name="Llamada de flecha hacia arrib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308273" y="13202805"/>
          <a:ext cx="2008909" cy="2193059"/>
        </a:xfrm>
        <a:prstGeom prst="upArrowCallout">
          <a:avLst>
            <a:gd name="adj1" fmla="val 8675"/>
            <a:gd name="adj2" fmla="val 50000"/>
            <a:gd name="adj3" fmla="val 21803"/>
            <a:gd name="adj4" fmla="val 80565"/>
          </a:avLst>
        </a:prstGeom>
        <a:solidFill>
          <a:srgbClr val="DE902E"/>
        </a:solidFill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100" baseline="0">
              <a:solidFill>
                <a:schemeClr val="bg1"/>
              </a:solidFill>
              <a:latin typeface="+mn-lt"/>
              <a:ea typeface="+mn-ea"/>
              <a:cs typeface="Arial" panose="020B0604020202020204" pitchFamily="34" charset="0"/>
            </a:rPr>
            <a:t>Aquí esta lo que tienes disponible para ahorrar en pareja, en base a los ingresos menos los gastos. </a:t>
          </a:r>
          <a:r>
            <a:rPr lang="es-DO" sz="1100" baseline="0">
              <a:solidFill>
                <a:schemeClr val="bg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En caso de que la celda este en rojo significa que tus gastos son mayores a tus ingresos y que no tienes disponible para ahorros. </a:t>
          </a:r>
          <a:endParaRPr lang="es-DO" sz="1100" baseline="0">
            <a:solidFill>
              <a:schemeClr val="bg1"/>
            </a:solidFill>
            <a:latin typeface="+mn-lt"/>
            <a:ea typeface="+mn-ea"/>
            <a:cs typeface="Arial" panose="020B0604020202020204" pitchFamily="34" charset="0"/>
          </a:endParaRPr>
        </a:p>
        <a:p>
          <a:pPr marL="0" indent="0" algn="ctr"/>
          <a:endParaRPr lang="es-DO" sz="1100" baseline="0">
            <a:solidFill>
              <a:schemeClr val="bg1"/>
            </a:solidFill>
            <a:latin typeface="+mn-lt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1173480</xdr:colOff>
      <xdr:row>68</xdr:row>
      <xdr:rowOff>99060</xdr:rowOff>
    </xdr:from>
    <xdr:to>
      <xdr:col>13</xdr:col>
      <xdr:colOff>17318</xdr:colOff>
      <xdr:row>80</xdr:row>
      <xdr:rowOff>8660</xdr:rowOff>
    </xdr:to>
    <xdr:sp macro="" textlink="">
      <xdr:nvSpPr>
        <xdr:cNvPr id="17" name="Llamada de flecha hacia arriba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12291753" y="13200265"/>
          <a:ext cx="1701338" cy="2195600"/>
        </a:xfrm>
        <a:prstGeom prst="upArrowCallout">
          <a:avLst>
            <a:gd name="adj1" fmla="val 11402"/>
            <a:gd name="adj2" fmla="val 50000"/>
            <a:gd name="adj3" fmla="val 25000"/>
            <a:gd name="adj4" fmla="val 81363"/>
          </a:avLst>
        </a:prstGeom>
        <a:solidFill>
          <a:srgbClr val="DE902E"/>
        </a:solidFill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100" baseline="0">
              <a:solidFill>
                <a:schemeClr val="bg1"/>
              </a:solidFill>
              <a:latin typeface="+mn-lt"/>
              <a:ea typeface="+mn-ea"/>
              <a:cs typeface="Arial" panose="020B0604020202020204" pitchFamily="34" charset="0"/>
            </a:rPr>
            <a:t>Aquí esta lo que tiene disponible para ahorrar la pareja #1. </a:t>
          </a:r>
          <a:r>
            <a:rPr lang="es-DO" sz="1100" baseline="0">
              <a:solidFill>
                <a:schemeClr val="bg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En caso de que la celda este en rojo significa que tus gastos son mayores a tus ingresos y que no tienes disponible para ahorros. </a:t>
          </a:r>
          <a:endParaRPr lang="es-DO" sz="1100" baseline="0">
            <a:solidFill>
              <a:schemeClr val="bg1"/>
            </a:solidFill>
            <a:latin typeface="+mn-lt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68580</xdr:colOff>
      <xdr:row>12</xdr:row>
      <xdr:rowOff>24676</xdr:rowOff>
    </xdr:from>
    <xdr:to>
      <xdr:col>27</xdr:col>
      <xdr:colOff>666750</xdr:colOff>
      <xdr:row>15</xdr:row>
      <xdr:rowOff>36288</xdr:rowOff>
    </xdr:to>
    <xdr:sp macro="" textlink="">
      <xdr:nvSpPr>
        <xdr:cNvPr id="19" name="Callout: Left Arrow 20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26738580" y="2773319"/>
          <a:ext cx="4244884" cy="610326"/>
        </a:xfrm>
        <a:prstGeom prst="leftArrowCallout">
          <a:avLst>
            <a:gd name="adj1" fmla="val 25000"/>
            <a:gd name="adj2" fmla="val 47610"/>
            <a:gd name="adj3" fmla="val 25000"/>
            <a:gd name="adj4" fmla="val 96707"/>
          </a:avLst>
        </a:prstGeom>
        <a:solidFill>
          <a:srgbClr val="DE902E"/>
        </a:solidFill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lang="es-DO" sz="1100" baseline="0">
              <a:solidFill>
                <a:schemeClr val="bg1"/>
              </a:solidFill>
              <a:latin typeface="+mn-lt"/>
              <a:ea typeface="+mn-ea"/>
              <a:cs typeface="Arial" panose="020B0604020202020204" pitchFamily="34" charset="0"/>
            </a:rPr>
            <a:t>Ver la tasa actual del producto, que dependerá de las condiciones del mercado y del monto del ahorro definido.  </a:t>
          </a:r>
        </a:p>
      </xdr:txBody>
    </xdr:sp>
    <xdr:clientData/>
  </xdr:twoCellAnchor>
  <xdr:twoCellAnchor>
    <xdr:from>
      <xdr:col>23</xdr:col>
      <xdr:colOff>160019</xdr:colOff>
      <xdr:row>41</xdr:row>
      <xdr:rowOff>1</xdr:rowOff>
    </xdr:from>
    <xdr:to>
      <xdr:col>27</xdr:col>
      <xdr:colOff>536863</xdr:colOff>
      <xdr:row>44</xdr:row>
      <xdr:rowOff>18143</xdr:rowOff>
    </xdr:to>
    <xdr:sp macro="" textlink="">
      <xdr:nvSpPr>
        <xdr:cNvPr id="20" name="Callout: Left Arrow 20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231305" y="8300358"/>
          <a:ext cx="4622272" cy="607785"/>
        </a:xfrm>
        <a:prstGeom prst="leftArrowCallout">
          <a:avLst>
            <a:gd name="adj1" fmla="val 22641"/>
            <a:gd name="adj2" fmla="val 50000"/>
            <a:gd name="adj3" fmla="val 34106"/>
            <a:gd name="adj4" fmla="val 96459"/>
          </a:avLst>
        </a:prstGeom>
        <a:solidFill>
          <a:srgbClr val="DE902E"/>
        </a:solidFill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lang="es-DO" sz="1100" baseline="0">
              <a:solidFill>
                <a:schemeClr val="bg1"/>
              </a:solidFill>
              <a:latin typeface="+mn-lt"/>
              <a:ea typeface="+mn-ea"/>
              <a:cs typeface="Arial" panose="020B0604020202020204" pitchFamily="34" charset="0"/>
            </a:rPr>
            <a:t>Aquí podrás ver la planificación del ahorro acumulado. En base al disponible para ahorro en comunidad de ingresos.</a:t>
          </a:r>
        </a:p>
        <a:p>
          <a:pPr marL="0" indent="0" algn="l"/>
          <a:endParaRPr lang="es-DO" sz="1100" baseline="0">
            <a:solidFill>
              <a:schemeClr val="bg1"/>
            </a:solidFill>
            <a:latin typeface="+mn-lt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51956</xdr:colOff>
      <xdr:row>18</xdr:row>
      <xdr:rowOff>30480</xdr:rowOff>
    </xdr:from>
    <xdr:to>
      <xdr:col>27</xdr:col>
      <xdr:colOff>614796</xdr:colOff>
      <xdr:row>20</xdr:row>
      <xdr:rowOff>118110</xdr:rowOff>
    </xdr:to>
    <xdr:sp macro="" textlink="">
      <xdr:nvSpPr>
        <xdr:cNvPr id="23" name="Callout: Left Arrow 20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25405774" y="3953048"/>
          <a:ext cx="4035136" cy="477289"/>
        </a:xfrm>
        <a:prstGeom prst="leftArrowCallout">
          <a:avLst>
            <a:gd name="adj1" fmla="val 100000"/>
            <a:gd name="adj2" fmla="val 50000"/>
            <a:gd name="adj3" fmla="val 25000"/>
            <a:gd name="adj4" fmla="val 96959"/>
          </a:avLst>
        </a:prstGeom>
        <a:solidFill>
          <a:srgbClr val="DE902E"/>
        </a:solidFill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lang="es-DO" sz="1100" baseline="0">
              <a:solidFill>
                <a:schemeClr val="bg1"/>
              </a:solidFill>
              <a:latin typeface="+mn-lt"/>
              <a:ea typeface="+mn-ea"/>
              <a:cs typeface="Arial" panose="020B0604020202020204" pitchFamily="34" charset="0"/>
            </a:rPr>
            <a:t>Ver la tasa actual del producto, que dependerá de las condiciones del mercado y del monto del ahorro definido.  </a:t>
          </a:r>
        </a:p>
      </xdr:txBody>
    </xdr:sp>
    <xdr:clientData/>
  </xdr:twoCellAnchor>
  <xdr:twoCellAnchor>
    <xdr:from>
      <xdr:col>24</xdr:col>
      <xdr:colOff>104775</xdr:colOff>
      <xdr:row>25</xdr:row>
      <xdr:rowOff>64770</xdr:rowOff>
    </xdr:from>
    <xdr:to>
      <xdr:col>27</xdr:col>
      <xdr:colOff>588818</xdr:colOff>
      <xdr:row>28</xdr:row>
      <xdr:rowOff>9072</xdr:rowOff>
    </xdr:to>
    <xdr:sp macro="" textlink="">
      <xdr:nvSpPr>
        <xdr:cNvPr id="24" name="Callout: Left Arrow 20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6774775" y="5398770"/>
          <a:ext cx="4130757" cy="543016"/>
        </a:xfrm>
        <a:prstGeom prst="leftArrowCallout">
          <a:avLst>
            <a:gd name="adj1" fmla="val 25000"/>
            <a:gd name="adj2" fmla="val 50000"/>
            <a:gd name="adj3" fmla="val 25000"/>
            <a:gd name="adj4" fmla="val 97050"/>
          </a:avLst>
        </a:prstGeom>
        <a:solidFill>
          <a:srgbClr val="DE902E"/>
        </a:solidFill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lang="es-DO" sz="1100" baseline="0">
              <a:solidFill>
                <a:schemeClr val="bg1"/>
              </a:solidFill>
              <a:latin typeface="+mn-lt"/>
              <a:ea typeface="+mn-ea"/>
              <a:cs typeface="Arial" panose="020B0604020202020204" pitchFamily="34" charset="0"/>
            </a:rPr>
            <a:t>Ver la tasa actual del producto, que dependerá de las condiciones del mercado y del monto del ahorro definido.  </a:t>
          </a:r>
        </a:p>
      </xdr:txBody>
    </xdr:sp>
    <xdr:clientData/>
  </xdr:twoCellAnchor>
  <xdr:twoCellAnchor>
    <xdr:from>
      <xdr:col>23</xdr:col>
      <xdr:colOff>61865</xdr:colOff>
      <xdr:row>48</xdr:row>
      <xdr:rowOff>120015</xdr:rowOff>
    </xdr:from>
    <xdr:to>
      <xdr:col>27</xdr:col>
      <xdr:colOff>466766</xdr:colOff>
      <xdr:row>52</xdr:row>
      <xdr:rowOff>172357</xdr:rowOff>
    </xdr:to>
    <xdr:sp macro="" textlink="">
      <xdr:nvSpPr>
        <xdr:cNvPr id="26" name="Callout: Left Arrow 20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26133151" y="9772015"/>
          <a:ext cx="4650329" cy="814342"/>
        </a:xfrm>
        <a:prstGeom prst="leftArrowCallout">
          <a:avLst>
            <a:gd name="adj1" fmla="val 13672"/>
            <a:gd name="adj2" fmla="val 50000"/>
            <a:gd name="adj3" fmla="val 34106"/>
            <a:gd name="adj4" fmla="val 95145"/>
          </a:avLst>
        </a:prstGeom>
        <a:solidFill>
          <a:srgbClr val="DE902E"/>
        </a:solidFill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lang="es-DO" sz="1100" baseline="0">
              <a:solidFill>
                <a:schemeClr val="bg1"/>
              </a:solidFill>
              <a:latin typeface="+mn-lt"/>
              <a:ea typeface="+mn-ea"/>
              <a:cs typeface="Arial" panose="020B0604020202020204" pitchFamily="34" charset="0"/>
            </a:rPr>
            <a:t>Aquí podrás ver la planificación del ahorro acumulado. En base al disponible para ahorro en administración familiar con cuentas separadas.</a:t>
          </a:r>
        </a:p>
      </xdr:txBody>
    </xdr:sp>
    <xdr:clientData/>
  </xdr:twoCellAnchor>
  <xdr:twoCellAnchor>
    <xdr:from>
      <xdr:col>24</xdr:col>
      <xdr:colOff>142875</xdr:colOff>
      <xdr:row>33</xdr:row>
      <xdr:rowOff>57149</xdr:rowOff>
    </xdr:from>
    <xdr:to>
      <xdr:col>27</xdr:col>
      <xdr:colOff>554181</xdr:colOff>
      <xdr:row>36</xdr:row>
      <xdr:rowOff>9070</xdr:rowOff>
    </xdr:to>
    <xdr:sp macro="" textlink="">
      <xdr:nvSpPr>
        <xdr:cNvPr id="15" name="Callout: Left Arrow 20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26812875" y="6969578"/>
          <a:ext cx="4058020" cy="550635"/>
        </a:xfrm>
        <a:prstGeom prst="leftArrowCallout">
          <a:avLst>
            <a:gd name="adj1" fmla="val 25000"/>
            <a:gd name="adj2" fmla="val 50000"/>
            <a:gd name="adj3" fmla="val 25000"/>
            <a:gd name="adj4" fmla="val 96994"/>
          </a:avLst>
        </a:prstGeom>
        <a:solidFill>
          <a:srgbClr val="DE902E"/>
        </a:solidFill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lang="es-DO" sz="1100" baseline="0">
              <a:solidFill>
                <a:schemeClr val="bg1"/>
              </a:solidFill>
              <a:latin typeface="+mn-lt"/>
              <a:ea typeface="+mn-ea"/>
              <a:cs typeface="Arial" panose="020B0604020202020204" pitchFamily="34" charset="0"/>
            </a:rPr>
            <a:t>Ver la tasa actual del producto, que dependerá de las condiciones del mercado y del monto del ahorro definido.  </a:t>
          </a:r>
        </a:p>
      </xdr:txBody>
    </xdr:sp>
    <xdr:clientData/>
  </xdr:twoCellAnchor>
  <xdr:twoCellAnchor>
    <xdr:from>
      <xdr:col>16</xdr:col>
      <xdr:colOff>857250</xdr:colOff>
      <xdr:row>68</xdr:row>
      <xdr:rowOff>95250</xdr:rowOff>
    </xdr:from>
    <xdr:to>
      <xdr:col>18</xdr:col>
      <xdr:colOff>0</xdr:colOff>
      <xdr:row>80</xdr:row>
      <xdr:rowOff>8659</xdr:rowOff>
    </xdr:to>
    <xdr:sp macro="" textlink="">
      <xdr:nvSpPr>
        <xdr:cNvPr id="16" name="Llamada de flecha hacia arriba 16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6296409" y="13196455"/>
          <a:ext cx="1697182" cy="2199409"/>
        </a:xfrm>
        <a:prstGeom prst="upArrowCallout">
          <a:avLst>
            <a:gd name="adj1" fmla="val 11935"/>
            <a:gd name="adj2" fmla="val 50000"/>
            <a:gd name="adj3" fmla="val 25000"/>
            <a:gd name="adj4" fmla="val 81439"/>
          </a:avLst>
        </a:prstGeom>
        <a:solidFill>
          <a:srgbClr val="DE902E"/>
        </a:solidFill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100" baseline="0">
              <a:solidFill>
                <a:schemeClr val="bg1"/>
              </a:solidFill>
              <a:latin typeface="+mn-lt"/>
              <a:ea typeface="+mn-ea"/>
              <a:cs typeface="Arial" panose="020B0604020202020204" pitchFamily="34" charset="0"/>
            </a:rPr>
            <a:t>Aquí esta lo que tiene disponible para ahorrar la pareja #2. </a:t>
          </a:r>
          <a:r>
            <a:rPr lang="es-DO" sz="1100" baseline="0">
              <a:solidFill>
                <a:schemeClr val="bg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En caso de que la celda este en rojo significa que tus gastos son mayores a tus ingresos y que no tienes disponible para ahorros. </a:t>
          </a:r>
          <a:endParaRPr lang="es-DO" sz="1100" baseline="0">
            <a:solidFill>
              <a:schemeClr val="bg1"/>
            </a:solidFill>
            <a:latin typeface="+mn-lt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660278</xdr:colOff>
      <xdr:row>2</xdr:row>
      <xdr:rowOff>63448</xdr:rowOff>
    </xdr:from>
    <xdr:to>
      <xdr:col>2</xdr:col>
      <xdr:colOff>155864</xdr:colOff>
      <xdr:row>8</xdr:row>
      <xdr:rowOff>20530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414" y="522380"/>
          <a:ext cx="3193018" cy="1230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hyperlink" Target="about:blank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drawing" Target="../drawings/drawing3.xml"/><Relationship Id="rId11" Type="http://schemas.openxmlformats.org/officeDocument/2006/relationships/ctrlProp" Target="../ctrlProps/ctrlProp4.xml"/><Relationship Id="rId5" Type="http://schemas.openxmlformats.org/officeDocument/2006/relationships/printerSettings" Target="../printerSettings/printerSettings1.bin"/><Relationship Id="rId10" Type="http://schemas.openxmlformats.org/officeDocument/2006/relationships/ctrlProp" Target="../ctrlProps/ctrlProp3.xml"/><Relationship Id="rId4" Type="http://schemas.openxmlformats.org/officeDocument/2006/relationships/hyperlink" Target="about:blank" TargetMode="External"/><Relationship Id="rId9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50" zoomScaleNormal="50" workbookViewId="0">
      <selection activeCell="B19" sqref="B19"/>
    </sheetView>
  </sheetViews>
  <sheetFormatPr defaultColWidth="11.453125" defaultRowHeight="14.5" x14ac:dyDescent="0.3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50" zoomScaleNormal="50" workbookViewId="0">
      <selection activeCell="Q28" sqref="Q28"/>
    </sheetView>
  </sheetViews>
  <sheetFormatPr defaultColWidth="11.453125" defaultRowHeight="14.5" x14ac:dyDescent="0.3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4" tint="-0.249977111117893"/>
  </sheetPr>
  <dimension ref="A2:AF68"/>
  <sheetViews>
    <sheetView showGridLines="0" showRowColHeaders="0" tabSelected="1" zoomScale="70" zoomScaleNormal="70" workbookViewId="0">
      <selection activeCell="AA12" sqref="AA12"/>
    </sheetView>
  </sheetViews>
  <sheetFormatPr defaultColWidth="0" defaultRowHeight="14.5" x14ac:dyDescent="0.35"/>
  <cols>
    <col min="1" max="1" width="9.1796875" style="7" customWidth="1"/>
    <col min="2" max="2" width="55.453125" style="7" bestFit="1" customWidth="1"/>
    <col min="3" max="3" width="12.26953125" style="7" customWidth="1"/>
    <col min="4" max="6" width="9.1796875" style="7" customWidth="1"/>
    <col min="7" max="7" width="16.26953125" style="7" customWidth="1"/>
    <col min="8" max="8" width="19.1796875" style="7" customWidth="1"/>
    <col min="9" max="11" width="9.1796875" style="7" customWidth="1"/>
    <col min="12" max="12" width="23" style="7" customWidth="1"/>
    <col min="13" max="13" width="19.81640625" style="7" customWidth="1"/>
    <col min="14" max="14" width="3.7265625" style="8" customWidth="1"/>
    <col min="15" max="16" width="9.1796875" style="8" customWidth="1"/>
    <col min="17" max="17" width="24" style="7" customWidth="1"/>
    <col min="18" max="18" width="14.26953125" style="7" customWidth="1"/>
    <col min="19" max="20" width="9.1796875" style="7" customWidth="1"/>
    <col min="21" max="21" width="36.453125" style="7" bestFit="1" customWidth="1"/>
    <col min="22" max="22" width="14.81640625" style="7" customWidth="1"/>
    <col min="23" max="23" width="32.26953125" style="7" bestFit="1" customWidth="1"/>
    <col min="24" max="24" width="8.54296875" style="7" customWidth="1"/>
    <col min="25" max="26" width="9.1796875" style="9" customWidth="1"/>
    <col min="27" max="27" width="33.81640625" style="9" bestFit="1" customWidth="1"/>
    <col min="28" max="29" width="20" style="9" customWidth="1"/>
    <col min="30" max="30" width="15.81640625" style="9" customWidth="1"/>
    <col min="31" max="31" width="9.1796875" style="9" customWidth="1"/>
    <col min="32" max="32" width="0" style="7" hidden="1" customWidth="1"/>
    <col min="33" max="16384" width="9.1796875" style="7" hidden="1"/>
  </cols>
  <sheetData>
    <row r="2" spans="1:31" ht="27" customHeight="1" x14ac:dyDescent="0.35">
      <c r="A2" s="53"/>
      <c r="B2" s="53"/>
      <c r="C2" s="53"/>
      <c r="E2" s="57" t="s">
        <v>459</v>
      </c>
      <c r="F2" s="57"/>
      <c r="G2" s="57"/>
      <c r="H2" s="57"/>
      <c r="J2" s="57" t="s">
        <v>460</v>
      </c>
      <c r="K2" s="57"/>
      <c r="L2" s="57"/>
      <c r="M2" s="57"/>
      <c r="N2" s="57"/>
      <c r="O2" s="57"/>
      <c r="P2" s="57"/>
      <c r="Q2" s="57"/>
      <c r="R2" s="57"/>
      <c r="U2" s="57" t="s">
        <v>463</v>
      </c>
      <c r="V2" s="119"/>
      <c r="W2" s="119"/>
      <c r="X2" s="119"/>
    </row>
    <row r="3" spans="1:31" ht="21" x14ac:dyDescent="0.5">
      <c r="A3" s="53"/>
      <c r="B3" s="53"/>
      <c r="C3" s="53"/>
      <c r="D3" s="2"/>
      <c r="E3" s="78" t="s">
        <v>458</v>
      </c>
      <c r="F3" s="78"/>
      <c r="G3" s="78"/>
      <c r="H3" s="78"/>
      <c r="J3" s="78" t="s">
        <v>461</v>
      </c>
      <c r="K3" s="78"/>
      <c r="L3" s="78"/>
      <c r="M3" s="78"/>
      <c r="N3" s="78"/>
      <c r="O3" s="78"/>
      <c r="P3" s="78"/>
      <c r="Q3" s="78"/>
      <c r="R3" s="78"/>
      <c r="U3" s="78" t="s">
        <v>462</v>
      </c>
      <c r="V3" s="78"/>
      <c r="W3" s="78"/>
      <c r="X3" s="78"/>
      <c r="Y3" s="10"/>
      <c r="Z3" s="10"/>
      <c r="AA3" s="84"/>
      <c r="AB3" s="84"/>
      <c r="AC3" s="10"/>
      <c r="AD3" s="10"/>
    </row>
    <row r="4" spans="1:31" ht="16" thickBot="1" x14ac:dyDescent="0.4">
      <c r="A4" s="53"/>
      <c r="B4" s="53"/>
      <c r="C4" s="53"/>
      <c r="D4" s="2"/>
      <c r="E4" s="11"/>
      <c r="F4" s="11"/>
      <c r="G4" s="11"/>
      <c r="H4" s="11"/>
      <c r="J4" s="11"/>
      <c r="K4" s="11"/>
      <c r="L4" s="11"/>
      <c r="M4" s="11"/>
      <c r="N4" s="11"/>
      <c r="O4" s="11"/>
      <c r="P4" s="11"/>
      <c r="U4" s="6"/>
      <c r="V4" s="6"/>
      <c r="W4" s="6"/>
      <c r="X4" s="6"/>
      <c r="AD4" s="12"/>
    </row>
    <row r="5" spans="1:31" s="8" customFormat="1" ht="15.5" x14ac:dyDescent="0.35">
      <c r="A5" s="53"/>
      <c r="B5" s="53"/>
      <c r="C5" s="53"/>
      <c r="D5" s="2"/>
      <c r="E5" s="75" t="s">
        <v>402</v>
      </c>
      <c r="F5" s="76"/>
      <c r="G5" s="76"/>
      <c r="H5" s="77"/>
      <c r="J5" s="75" t="s">
        <v>425</v>
      </c>
      <c r="K5" s="76"/>
      <c r="L5" s="76"/>
      <c r="M5" s="77"/>
      <c r="N5" s="13"/>
      <c r="O5" s="75" t="s">
        <v>426</v>
      </c>
      <c r="P5" s="76"/>
      <c r="Q5" s="76"/>
      <c r="R5" s="77"/>
      <c r="U5" s="14" t="s">
        <v>430</v>
      </c>
      <c r="V5" s="6"/>
      <c r="W5" s="14" t="s">
        <v>428</v>
      </c>
      <c r="X5" s="6"/>
      <c r="Y5" s="9"/>
      <c r="Z5" s="9"/>
      <c r="AA5" s="9"/>
      <c r="AB5" s="15"/>
      <c r="AC5" s="9"/>
      <c r="AD5" s="12"/>
      <c r="AE5" s="9"/>
    </row>
    <row r="6" spans="1:31" ht="15.5" x14ac:dyDescent="0.35">
      <c r="A6" s="53"/>
      <c r="B6" s="53"/>
      <c r="C6" s="53"/>
      <c r="E6" s="82" t="s">
        <v>364</v>
      </c>
      <c r="F6" s="83"/>
      <c r="G6" s="83"/>
      <c r="H6" s="16">
        <v>0</v>
      </c>
      <c r="J6" s="111" t="s">
        <v>364</v>
      </c>
      <c r="K6" s="108"/>
      <c r="L6" s="108"/>
      <c r="M6" s="17">
        <v>0</v>
      </c>
      <c r="N6" s="18"/>
      <c r="O6" s="111" t="s">
        <v>364</v>
      </c>
      <c r="P6" s="108"/>
      <c r="Q6" s="108"/>
      <c r="R6" s="17">
        <v>0</v>
      </c>
      <c r="U6" s="14" t="s">
        <v>427</v>
      </c>
      <c r="V6" s="6"/>
      <c r="W6" s="14" t="s">
        <v>431</v>
      </c>
      <c r="X6" s="6"/>
      <c r="AB6" s="15"/>
    </row>
    <row r="7" spans="1:31" ht="15.5" x14ac:dyDescent="0.35">
      <c r="A7" s="53"/>
      <c r="B7" s="53"/>
      <c r="C7" s="53"/>
      <c r="D7" s="19"/>
      <c r="E7" s="82" t="s">
        <v>365</v>
      </c>
      <c r="F7" s="83"/>
      <c r="G7" s="83"/>
      <c r="H7" s="16">
        <v>0</v>
      </c>
      <c r="J7" s="111" t="s">
        <v>365</v>
      </c>
      <c r="K7" s="108"/>
      <c r="L7" s="108"/>
      <c r="M7" s="17">
        <v>0</v>
      </c>
      <c r="N7" s="18"/>
      <c r="O7" s="111" t="s">
        <v>365</v>
      </c>
      <c r="P7" s="108"/>
      <c r="Q7" s="108"/>
      <c r="R7" s="17">
        <v>0</v>
      </c>
      <c r="U7" s="6"/>
      <c r="V7" s="6"/>
      <c r="W7" s="6"/>
      <c r="X7" s="6"/>
      <c r="Y7" s="10"/>
      <c r="Z7" s="10"/>
      <c r="AB7" s="15"/>
      <c r="AD7" s="10"/>
    </row>
    <row r="8" spans="1:31" ht="15.5" x14ac:dyDescent="0.35">
      <c r="A8" s="53"/>
      <c r="B8" s="53"/>
      <c r="C8" s="53"/>
      <c r="D8" s="19"/>
      <c r="E8" s="82" t="s">
        <v>366</v>
      </c>
      <c r="F8" s="83"/>
      <c r="G8" s="83"/>
      <c r="H8" s="16">
        <v>0</v>
      </c>
      <c r="J8" s="111" t="s">
        <v>366</v>
      </c>
      <c r="K8" s="108"/>
      <c r="L8" s="108"/>
      <c r="M8" s="17">
        <v>0</v>
      </c>
      <c r="N8" s="18"/>
      <c r="O8" s="111" t="s">
        <v>366</v>
      </c>
      <c r="P8" s="108"/>
      <c r="Q8" s="108"/>
      <c r="R8" s="17">
        <v>0</v>
      </c>
      <c r="U8" s="6"/>
      <c r="V8" s="6"/>
      <c r="W8" s="6"/>
      <c r="X8" s="6"/>
      <c r="AB8" s="15"/>
      <c r="AD8" s="12"/>
    </row>
    <row r="9" spans="1:31" ht="19" thickBot="1" x14ac:dyDescent="0.5">
      <c r="A9" s="53"/>
      <c r="B9" s="53"/>
      <c r="C9" s="53"/>
      <c r="D9" s="19"/>
      <c r="E9" s="86" t="s">
        <v>361</v>
      </c>
      <c r="F9" s="87"/>
      <c r="G9" s="87"/>
      <c r="H9" s="20">
        <f>H6+H7+H8</f>
        <v>0</v>
      </c>
      <c r="J9" s="112" t="s">
        <v>361</v>
      </c>
      <c r="K9" s="113"/>
      <c r="L9" s="113"/>
      <c r="M9" s="21">
        <f>M6+M7+M8</f>
        <v>0</v>
      </c>
      <c r="N9" s="22"/>
      <c r="O9" s="112" t="s">
        <v>361</v>
      </c>
      <c r="P9" s="113"/>
      <c r="Q9" s="113"/>
      <c r="R9" s="21">
        <f>R6+R7+R8</f>
        <v>0</v>
      </c>
      <c r="U9" s="105" t="s">
        <v>415</v>
      </c>
      <c r="V9" s="105"/>
      <c r="W9" s="105"/>
      <c r="X9" s="105"/>
      <c r="AD9" s="12"/>
    </row>
    <row r="10" spans="1:31" ht="15" thickBot="1" x14ac:dyDescent="0.4">
      <c r="A10" s="53"/>
      <c r="B10" s="53"/>
      <c r="C10" s="53"/>
      <c r="D10" s="19"/>
      <c r="E10" s="23"/>
      <c r="F10" s="23"/>
      <c r="G10" s="23"/>
      <c r="H10" s="24"/>
      <c r="J10" s="23"/>
      <c r="K10" s="23"/>
      <c r="L10" s="23"/>
      <c r="M10" s="24"/>
      <c r="N10" s="25"/>
      <c r="O10" s="23"/>
      <c r="P10" s="23"/>
      <c r="Q10" s="23"/>
      <c r="R10" s="24"/>
      <c r="U10" s="6"/>
      <c r="V10" s="6"/>
      <c r="W10" s="6"/>
      <c r="X10" s="6"/>
    </row>
    <row r="11" spans="1:31" ht="21" x14ac:dyDescent="0.35">
      <c r="A11" s="53"/>
      <c r="B11" s="57" t="s">
        <v>465</v>
      </c>
      <c r="C11" s="57"/>
      <c r="E11" s="93" t="s">
        <v>403</v>
      </c>
      <c r="F11" s="94"/>
      <c r="G11" s="94"/>
      <c r="H11" s="95"/>
      <c r="J11" s="93" t="s">
        <v>421</v>
      </c>
      <c r="K11" s="94"/>
      <c r="L11" s="94"/>
      <c r="M11" s="95"/>
      <c r="N11" s="13"/>
      <c r="O11" s="93" t="s">
        <v>422</v>
      </c>
      <c r="P11" s="94"/>
      <c r="Q11" s="94"/>
      <c r="R11" s="95"/>
      <c r="U11" s="89" t="s">
        <v>430</v>
      </c>
      <c r="V11" s="89"/>
      <c r="W11" s="89"/>
      <c r="X11" s="89"/>
      <c r="Y11" s="26"/>
      <c r="Z11" s="26"/>
      <c r="AA11" s="84"/>
      <c r="AB11" s="84"/>
      <c r="AC11" s="26"/>
      <c r="AD11" s="26"/>
    </row>
    <row r="12" spans="1:31" ht="20.5" customHeight="1" x14ac:dyDescent="0.5">
      <c r="A12" s="53"/>
      <c r="B12" s="88" t="s">
        <v>464</v>
      </c>
      <c r="C12" s="88"/>
      <c r="E12" s="90" t="s">
        <v>417</v>
      </c>
      <c r="F12" s="91"/>
      <c r="G12" s="91"/>
      <c r="H12" s="92"/>
      <c r="I12" s="54"/>
      <c r="J12" s="90" t="s">
        <v>417</v>
      </c>
      <c r="K12" s="91"/>
      <c r="L12" s="91"/>
      <c r="M12" s="92"/>
      <c r="N12" s="55"/>
      <c r="O12" s="90" t="s">
        <v>417</v>
      </c>
      <c r="P12" s="91"/>
      <c r="Q12" s="91"/>
      <c r="R12" s="92"/>
      <c r="U12" s="107" t="s">
        <v>412</v>
      </c>
      <c r="V12" s="107"/>
      <c r="W12" s="98">
        <v>0</v>
      </c>
      <c r="X12" s="98"/>
      <c r="Y12" s="2"/>
      <c r="Z12" s="2"/>
      <c r="AD12" s="12"/>
    </row>
    <row r="13" spans="1:31" ht="15.5" x14ac:dyDescent="0.35">
      <c r="B13" s="27"/>
      <c r="C13" s="27"/>
      <c r="E13" s="79" t="s">
        <v>448</v>
      </c>
      <c r="F13" s="80"/>
      <c r="G13" s="81"/>
      <c r="H13" s="16">
        <v>0</v>
      </c>
      <c r="J13" s="58" t="s">
        <v>448</v>
      </c>
      <c r="K13" s="59"/>
      <c r="L13" s="60"/>
      <c r="M13" s="17">
        <v>0</v>
      </c>
      <c r="N13" s="18"/>
      <c r="O13" s="58" t="s">
        <v>448</v>
      </c>
      <c r="P13" s="59"/>
      <c r="Q13" s="60"/>
      <c r="R13" s="17">
        <v>0</v>
      </c>
      <c r="U13" s="107" t="s">
        <v>439</v>
      </c>
      <c r="V13" s="107"/>
      <c r="W13" s="98">
        <v>0</v>
      </c>
      <c r="X13" s="98"/>
      <c r="Z13" s="15"/>
      <c r="AB13" s="12"/>
      <c r="AD13" s="7"/>
      <c r="AE13" s="7"/>
    </row>
    <row r="14" spans="1:31" ht="15.5" x14ac:dyDescent="0.35">
      <c r="B14" s="85" t="s">
        <v>399</v>
      </c>
      <c r="C14" s="85"/>
      <c r="E14" s="79" t="s">
        <v>367</v>
      </c>
      <c r="F14" s="80"/>
      <c r="G14" s="81"/>
      <c r="H14" s="16">
        <v>0</v>
      </c>
      <c r="J14" s="58" t="s">
        <v>367</v>
      </c>
      <c r="K14" s="59"/>
      <c r="L14" s="60"/>
      <c r="M14" s="17">
        <v>0</v>
      </c>
      <c r="N14" s="18"/>
      <c r="O14" s="58" t="s">
        <v>367</v>
      </c>
      <c r="P14" s="59"/>
      <c r="Q14" s="60"/>
      <c r="R14" s="17">
        <v>0</v>
      </c>
      <c r="U14" s="107" t="s">
        <v>393</v>
      </c>
      <c r="V14" s="107"/>
      <c r="W14" s="99">
        <v>0</v>
      </c>
      <c r="X14" s="99"/>
      <c r="Z14" s="15"/>
      <c r="AB14" s="12"/>
      <c r="AD14" s="7"/>
      <c r="AE14" s="7"/>
    </row>
    <row r="15" spans="1:31" ht="15.5" x14ac:dyDescent="0.35">
      <c r="B15" s="71"/>
      <c r="C15" s="71"/>
      <c r="E15" s="79" t="s">
        <v>368</v>
      </c>
      <c r="F15" s="80"/>
      <c r="G15" s="81"/>
      <c r="H15" s="16">
        <v>0</v>
      </c>
      <c r="J15" s="58" t="s">
        <v>368</v>
      </c>
      <c r="K15" s="59"/>
      <c r="L15" s="60"/>
      <c r="M15" s="17">
        <v>0</v>
      </c>
      <c r="N15" s="18"/>
      <c r="O15" s="58" t="s">
        <v>368</v>
      </c>
      <c r="P15" s="59"/>
      <c r="Q15" s="60"/>
      <c r="R15" s="17">
        <v>0</v>
      </c>
      <c r="U15" s="108" t="s">
        <v>437</v>
      </c>
      <c r="V15" s="108"/>
      <c r="W15" s="100">
        <v>0</v>
      </c>
      <c r="X15" s="100"/>
      <c r="Z15" s="15"/>
      <c r="AD15" s="7"/>
      <c r="AE15" s="7"/>
    </row>
    <row r="16" spans="1:31" ht="15.75" customHeight="1" x14ac:dyDescent="0.35">
      <c r="B16" s="71"/>
      <c r="C16" s="71"/>
      <c r="E16" s="79" t="s">
        <v>416</v>
      </c>
      <c r="F16" s="80"/>
      <c r="G16" s="81"/>
      <c r="H16" s="16">
        <v>0</v>
      </c>
      <c r="J16" s="58" t="s">
        <v>416</v>
      </c>
      <c r="K16" s="59"/>
      <c r="L16" s="60"/>
      <c r="M16" s="17">
        <v>0</v>
      </c>
      <c r="N16" s="18"/>
      <c r="O16" s="58" t="s">
        <v>416</v>
      </c>
      <c r="P16" s="59"/>
      <c r="Q16" s="60"/>
      <c r="R16" s="17">
        <v>0</v>
      </c>
      <c r="U16" s="96" t="s">
        <v>395</v>
      </c>
      <c r="V16" s="96"/>
      <c r="W16" s="103">
        <f>FV(W14/12,W15,-W13,-W12)</f>
        <v>0</v>
      </c>
      <c r="X16" s="103"/>
      <c r="Z16" s="15"/>
      <c r="AD16" s="7"/>
      <c r="AE16" s="7"/>
    </row>
    <row r="17" spans="1:31" ht="15.75" customHeight="1" x14ac:dyDescent="0.35">
      <c r="B17" s="71"/>
      <c r="C17" s="71"/>
      <c r="D17" s="19"/>
      <c r="E17" s="79" t="s">
        <v>369</v>
      </c>
      <c r="F17" s="80"/>
      <c r="G17" s="81"/>
      <c r="H17" s="16">
        <v>0</v>
      </c>
      <c r="J17" s="58" t="s">
        <v>369</v>
      </c>
      <c r="K17" s="59"/>
      <c r="L17" s="60"/>
      <c r="M17" s="17">
        <v>0</v>
      </c>
      <c r="N17" s="18"/>
      <c r="O17" s="58" t="s">
        <v>369</v>
      </c>
      <c r="P17" s="59"/>
      <c r="Q17" s="60"/>
      <c r="R17" s="17">
        <v>0</v>
      </c>
      <c r="U17" s="28"/>
      <c r="V17" s="28"/>
      <c r="W17" s="29"/>
      <c r="X17" s="29"/>
      <c r="AD17" s="7"/>
      <c r="AE17" s="7"/>
    </row>
    <row r="18" spans="1:31" ht="15.5" x14ac:dyDescent="0.35">
      <c r="B18" s="71"/>
      <c r="C18" s="71"/>
      <c r="E18" s="79" t="s">
        <v>370</v>
      </c>
      <c r="F18" s="80"/>
      <c r="G18" s="81"/>
      <c r="H18" s="16">
        <v>0</v>
      </c>
      <c r="J18" s="58" t="s">
        <v>370</v>
      </c>
      <c r="K18" s="59"/>
      <c r="L18" s="60"/>
      <c r="M18" s="17">
        <v>0</v>
      </c>
      <c r="N18" s="18"/>
      <c r="O18" s="58" t="s">
        <v>370</v>
      </c>
      <c r="P18" s="59"/>
      <c r="Q18" s="60"/>
      <c r="R18" s="17">
        <v>0</v>
      </c>
      <c r="U18" s="104" t="s">
        <v>429</v>
      </c>
      <c r="V18" s="104"/>
      <c r="W18" s="104"/>
      <c r="X18" s="104"/>
      <c r="AD18" s="7"/>
      <c r="AE18" s="7"/>
    </row>
    <row r="19" spans="1:31" ht="15.5" x14ac:dyDescent="0.35">
      <c r="B19" s="30"/>
      <c r="C19" s="31"/>
      <c r="E19" s="79" t="s">
        <v>363</v>
      </c>
      <c r="F19" s="80"/>
      <c r="G19" s="81"/>
      <c r="H19" s="16">
        <v>0</v>
      </c>
      <c r="J19" s="58" t="s">
        <v>363</v>
      </c>
      <c r="K19" s="59"/>
      <c r="L19" s="60"/>
      <c r="M19" s="17">
        <v>0</v>
      </c>
      <c r="N19" s="18"/>
      <c r="O19" s="58" t="s">
        <v>363</v>
      </c>
      <c r="P19" s="59"/>
      <c r="Q19" s="60"/>
      <c r="R19" s="17">
        <v>0</v>
      </c>
      <c r="U19" s="107" t="s">
        <v>436</v>
      </c>
      <c r="V19" s="107"/>
      <c r="W19" s="117">
        <v>0</v>
      </c>
      <c r="X19" s="117"/>
      <c r="Y19" s="8"/>
      <c r="Z19" s="8"/>
    </row>
    <row r="20" spans="1:31" ht="15.5" x14ac:dyDescent="0.35">
      <c r="B20" s="85" t="s">
        <v>400</v>
      </c>
      <c r="C20" s="85"/>
      <c r="E20" s="79" t="s">
        <v>418</v>
      </c>
      <c r="F20" s="80"/>
      <c r="G20" s="81"/>
      <c r="H20" s="16">
        <v>0</v>
      </c>
      <c r="J20" s="58" t="s">
        <v>418</v>
      </c>
      <c r="K20" s="59"/>
      <c r="L20" s="60"/>
      <c r="M20" s="17">
        <v>0</v>
      </c>
      <c r="N20" s="18"/>
      <c r="O20" s="58" t="s">
        <v>418</v>
      </c>
      <c r="P20" s="59"/>
      <c r="Q20" s="60"/>
      <c r="R20" s="17">
        <v>0</v>
      </c>
      <c r="U20" s="107" t="s">
        <v>393</v>
      </c>
      <c r="V20" s="107"/>
      <c r="W20" s="99">
        <v>0</v>
      </c>
      <c r="X20" s="99"/>
      <c r="Y20" s="8"/>
      <c r="Z20" s="32"/>
    </row>
    <row r="21" spans="1:31" ht="15.75" customHeight="1" x14ac:dyDescent="0.35">
      <c r="B21" s="33"/>
      <c r="C21" s="33"/>
      <c r="E21" s="79" t="s">
        <v>449</v>
      </c>
      <c r="F21" s="80"/>
      <c r="G21" s="81"/>
      <c r="H21" s="16">
        <v>0</v>
      </c>
      <c r="J21" s="58" t="s">
        <v>449</v>
      </c>
      <c r="K21" s="59"/>
      <c r="L21" s="60"/>
      <c r="M21" s="17">
        <v>0</v>
      </c>
      <c r="N21" s="18"/>
      <c r="O21" s="58" t="s">
        <v>449</v>
      </c>
      <c r="P21" s="59"/>
      <c r="Q21" s="60"/>
      <c r="R21" s="17">
        <v>0</v>
      </c>
      <c r="U21" s="108" t="s">
        <v>437</v>
      </c>
      <c r="V21" s="108"/>
      <c r="W21" s="100">
        <v>0</v>
      </c>
      <c r="X21" s="100"/>
      <c r="Y21" s="2"/>
      <c r="Z21" s="2"/>
    </row>
    <row r="22" spans="1:31" ht="15.75" customHeight="1" x14ac:dyDescent="0.35">
      <c r="B22" s="71"/>
      <c r="C22" s="71"/>
      <c r="E22" s="72" t="s">
        <v>371</v>
      </c>
      <c r="F22" s="73"/>
      <c r="G22" s="74"/>
      <c r="H22" s="34">
        <f>SUM(H13:H21)</f>
        <v>0</v>
      </c>
      <c r="J22" s="64" t="s">
        <v>371</v>
      </c>
      <c r="K22" s="65"/>
      <c r="L22" s="66"/>
      <c r="M22" s="35">
        <f>SUM(M13:M21)</f>
        <v>0</v>
      </c>
      <c r="N22" s="22"/>
      <c r="O22" s="64" t="s">
        <v>371</v>
      </c>
      <c r="P22" s="65"/>
      <c r="Q22" s="66"/>
      <c r="R22" s="35">
        <f>SUM(R13:R21)</f>
        <v>0</v>
      </c>
      <c r="U22" s="96" t="s">
        <v>438</v>
      </c>
      <c r="V22" s="96"/>
      <c r="W22" s="118" t="str">
        <f>IFERROR(PMT(W20/12,W21,0,-W19),"")</f>
        <v/>
      </c>
      <c r="X22" s="103"/>
      <c r="AD22" s="7"/>
      <c r="AE22" s="7"/>
    </row>
    <row r="23" spans="1:31" ht="15" customHeight="1" x14ac:dyDescent="0.35">
      <c r="B23" s="71"/>
      <c r="C23" s="71"/>
      <c r="E23" s="67" t="s">
        <v>404</v>
      </c>
      <c r="F23" s="68"/>
      <c r="G23" s="68"/>
      <c r="H23" s="69"/>
      <c r="J23" s="67" t="s">
        <v>404</v>
      </c>
      <c r="K23" s="68"/>
      <c r="L23" s="68"/>
      <c r="M23" s="69"/>
      <c r="N23" s="27"/>
      <c r="O23" s="67" t="s">
        <v>404</v>
      </c>
      <c r="P23" s="68"/>
      <c r="Q23" s="68"/>
      <c r="R23" s="69"/>
      <c r="AD23" s="7"/>
      <c r="AE23" s="7"/>
    </row>
    <row r="24" spans="1:31" ht="15.75" customHeight="1" x14ac:dyDescent="0.35">
      <c r="B24" s="71"/>
      <c r="C24" s="71"/>
      <c r="E24" s="79" t="s">
        <v>442</v>
      </c>
      <c r="F24" s="80"/>
      <c r="G24" s="81"/>
      <c r="H24" s="16">
        <v>0</v>
      </c>
      <c r="J24" s="58" t="s">
        <v>396</v>
      </c>
      <c r="K24" s="59"/>
      <c r="L24" s="60"/>
      <c r="M24" s="17">
        <v>0</v>
      </c>
      <c r="N24" s="18"/>
      <c r="O24" s="58" t="s">
        <v>442</v>
      </c>
      <c r="P24" s="59"/>
      <c r="Q24" s="60"/>
      <c r="R24" s="17">
        <v>0</v>
      </c>
      <c r="U24" s="104" t="s">
        <v>447</v>
      </c>
      <c r="V24" s="104"/>
      <c r="W24" s="104"/>
      <c r="X24" s="104"/>
      <c r="AD24" s="7"/>
      <c r="AE24" s="7"/>
    </row>
    <row r="25" spans="1:31" ht="15.5" x14ac:dyDescent="0.35">
      <c r="B25" s="30"/>
      <c r="C25" s="31"/>
      <c r="E25" s="79" t="s">
        <v>443</v>
      </c>
      <c r="F25" s="80"/>
      <c r="G25" s="81"/>
      <c r="H25" s="16">
        <v>0</v>
      </c>
      <c r="J25" s="58" t="s">
        <v>397</v>
      </c>
      <c r="K25" s="59"/>
      <c r="L25" s="60"/>
      <c r="M25" s="17">
        <v>0</v>
      </c>
      <c r="N25" s="18"/>
      <c r="O25" s="58" t="s">
        <v>443</v>
      </c>
      <c r="P25" s="59"/>
      <c r="Q25" s="60"/>
      <c r="R25" s="17">
        <v>0</v>
      </c>
      <c r="U25" s="106" t="s">
        <v>440</v>
      </c>
      <c r="V25" s="60"/>
      <c r="W25" s="101">
        <v>0</v>
      </c>
      <c r="X25" s="101"/>
      <c r="AD25" s="7"/>
      <c r="AE25" s="7"/>
    </row>
    <row r="26" spans="1:31" ht="15.75" customHeight="1" x14ac:dyDescent="0.35">
      <c r="A26" s="8"/>
      <c r="B26" s="36"/>
      <c r="C26" s="36"/>
      <c r="E26" s="72" t="s">
        <v>398</v>
      </c>
      <c r="F26" s="73"/>
      <c r="G26" s="74"/>
      <c r="H26" s="34">
        <f>SUM(H24:H25)</f>
        <v>0</v>
      </c>
      <c r="J26" s="64" t="s">
        <v>398</v>
      </c>
      <c r="K26" s="65"/>
      <c r="L26" s="66"/>
      <c r="M26" s="35">
        <f>SUM(M24:M25)</f>
        <v>0</v>
      </c>
      <c r="N26" s="22"/>
      <c r="O26" s="64" t="s">
        <v>398</v>
      </c>
      <c r="P26" s="65"/>
      <c r="Q26" s="66"/>
      <c r="R26" s="35">
        <f>SUM(R24:R25)</f>
        <v>0</v>
      </c>
      <c r="U26" s="106" t="s">
        <v>394</v>
      </c>
      <c r="V26" s="60"/>
      <c r="W26" s="100">
        <v>0</v>
      </c>
      <c r="X26" s="100"/>
      <c r="AD26" s="7"/>
      <c r="AE26" s="7"/>
    </row>
    <row r="27" spans="1:31" ht="15.75" customHeight="1" x14ac:dyDescent="0.35">
      <c r="B27" s="85" t="s">
        <v>401</v>
      </c>
      <c r="C27" s="85"/>
      <c r="E27" s="67" t="s">
        <v>405</v>
      </c>
      <c r="F27" s="68"/>
      <c r="G27" s="68"/>
      <c r="H27" s="69"/>
      <c r="J27" s="67" t="s">
        <v>405</v>
      </c>
      <c r="K27" s="68"/>
      <c r="L27" s="68"/>
      <c r="M27" s="69"/>
      <c r="N27" s="27"/>
      <c r="O27" s="67" t="s">
        <v>405</v>
      </c>
      <c r="P27" s="68"/>
      <c r="Q27" s="68"/>
      <c r="R27" s="69"/>
      <c r="U27" s="106" t="s">
        <v>393</v>
      </c>
      <c r="V27" s="60"/>
      <c r="W27" s="102">
        <v>0</v>
      </c>
      <c r="X27" s="102"/>
      <c r="AD27" s="7"/>
      <c r="AE27" s="7"/>
    </row>
    <row r="28" spans="1:31" ht="15.75" customHeight="1" x14ac:dyDescent="0.35">
      <c r="B28" s="71"/>
      <c r="C28" s="71"/>
      <c r="E28" s="79" t="s">
        <v>328</v>
      </c>
      <c r="F28" s="80"/>
      <c r="G28" s="81"/>
      <c r="H28" s="16">
        <v>0</v>
      </c>
      <c r="J28" s="58" t="s">
        <v>328</v>
      </c>
      <c r="K28" s="59"/>
      <c r="L28" s="60"/>
      <c r="M28" s="17">
        <v>0</v>
      </c>
      <c r="N28" s="18"/>
      <c r="O28" s="58" t="s">
        <v>328</v>
      </c>
      <c r="P28" s="59"/>
      <c r="Q28" s="60"/>
      <c r="R28" s="17">
        <v>0</v>
      </c>
      <c r="U28" s="115" t="s">
        <v>414</v>
      </c>
      <c r="V28" s="116"/>
      <c r="W28" s="103">
        <f>((((1+W27)^(W26/12))-1)*W25)</f>
        <v>0</v>
      </c>
      <c r="X28" s="103"/>
    </row>
    <row r="29" spans="1:31" ht="15.75" customHeight="1" x14ac:dyDescent="0.35">
      <c r="B29" s="70"/>
      <c r="C29" s="70"/>
      <c r="E29" s="79" t="s">
        <v>419</v>
      </c>
      <c r="F29" s="80"/>
      <c r="G29" s="81"/>
      <c r="H29" s="16">
        <v>0</v>
      </c>
      <c r="J29" s="58" t="s">
        <v>419</v>
      </c>
      <c r="K29" s="59"/>
      <c r="L29" s="60"/>
      <c r="M29" s="17">
        <v>0</v>
      </c>
      <c r="N29" s="18"/>
      <c r="O29" s="58" t="s">
        <v>419</v>
      </c>
      <c r="P29" s="59"/>
      <c r="Q29" s="60"/>
      <c r="R29" s="17">
        <v>0</v>
      </c>
      <c r="U29" s="114" t="s">
        <v>413</v>
      </c>
      <c r="V29" s="114"/>
      <c r="W29" s="103">
        <f>W25+W28</f>
        <v>0</v>
      </c>
      <c r="X29" s="103"/>
    </row>
    <row r="30" spans="1:31" ht="15.75" customHeight="1" x14ac:dyDescent="0.35">
      <c r="B30" s="70"/>
      <c r="C30" s="70"/>
      <c r="E30" s="79" t="s">
        <v>420</v>
      </c>
      <c r="F30" s="80"/>
      <c r="G30" s="81"/>
      <c r="H30" s="16">
        <v>0</v>
      </c>
      <c r="J30" s="58" t="s">
        <v>420</v>
      </c>
      <c r="K30" s="59"/>
      <c r="L30" s="60"/>
      <c r="M30" s="17">
        <v>0</v>
      </c>
      <c r="N30" s="18"/>
      <c r="O30" s="58" t="s">
        <v>420</v>
      </c>
      <c r="P30" s="59"/>
      <c r="Q30" s="60"/>
      <c r="R30" s="17">
        <v>0</v>
      </c>
      <c r="U30" s="114"/>
      <c r="V30" s="114"/>
      <c r="W30" s="103"/>
      <c r="X30" s="103"/>
    </row>
    <row r="31" spans="1:31" ht="15.75" customHeight="1" x14ac:dyDescent="0.35">
      <c r="B31" s="70"/>
      <c r="C31" s="70"/>
      <c r="E31" s="72" t="s">
        <v>372</v>
      </c>
      <c r="F31" s="73"/>
      <c r="G31" s="74"/>
      <c r="H31" s="37">
        <f>SUM(H28:H30)</f>
        <v>0</v>
      </c>
      <c r="J31" s="64" t="s">
        <v>372</v>
      </c>
      <c r="K31" s="65"/>
      <c r="L31" s="66"/>
      <c r="M31" s="38">
        <f>SUM(M28:M30)</f>
        <v>0</v>
      </c>
      <c r="N31" s="22"/>
      <c r="O31" s="64" t="s">
        <v>372</v>
      </c>
      <c r="P31" s="65"/>
      <c r="Q31" s="66"/>
      <c r="R31" s="38">
        <f>SUM(R28:R30)</f>
        <v>0</v>
      </c>
      <c r="U31" s="39"/>
      <c r="V31" s="39"/>
      <c r="W31" s="40"/>
      <c r="X31" s="40"/>
    </row>
    <row r="32" spans="1:31" ht="15.5" x14ac:dyDescent="0.35">
      <c r="E32" s="67" t="s">
        <v>406</v>
      </c>
      <c r="F32" s="68"/>
      <c r="G32" s="68"/>
      <c r="H32" s="69"/>
      <c r="J32" s="67" t="s">
        <v>406</v>
      </c>
      <c r="K32" s="68"/>
      <c r="L32" s="68"/>
      <c r="M32" s="69"/>
      <c r="N32" s="27"/>
      <c r="O32" s="67" t="s">
        <v>406</v>
      </c>
      <c r="P32" s="68"/>
      <c r="Q32" s="68"/>
      <c r="R32" s="69"/>
      <c r="U32" s="104" t="s">
        <v>431</v>
      </c>
      <c r="V32" s="104"/>
      <c r="W32" s="104"/>
      <c r="X32" s="104"/>
    </row>
    <row r="33" spans="5:27" x14ac:dyDescent="0.35">
      <c r="E33" s="79" t="s">
        <v>373</v>
      </c>
      <c r="F33" s="80"/>
      <c r="G33" s="81"/>
      <c r="H33" s="16">
        <v>0</v>
      </c>
      <c r="J33" s="58" t="s">
        <v>373</v>
      </c>
      <c r="K33" s="59"/>
      <c r="L33" s="60"/>
      <c r="M33" s="17">
        <v>0</v>
      </c>
      <c r="N33" s="18"/>
      <c r="O33" s="58" t="s">
        <v>373</v>
      </c>
      <c r="P33" s="59"/>
      <c r="Q33" s="60"/>
      <c r="R33" s="17">
        <v>0</v>
      </c>
      <c r="U33" s="106" t="s">
        <v>440</v>
      </c>
      <c r="V33" s="60"/>
      <c r="W33" s="101">
        <v>0</v>
      </c>
      <c r="X33" s="101"/>
    </row>
    <row r="34" spans="5:27" ht="15.75" customHeight="1" x14ac:dyDescent="0.35">
      <c r="E34" s="79" t="s">
        <v>374</v>
      </c>
      <c r="F34" s="80"/>
      <c r="G34" s="81"/>
      <c r="H34" s="16">
        <v>0</v>
      </c>
      <c r="J34" s="58" t="s">
        <v>374</v>
      </c>
      <c r="K34" s="59"/>
      <c r="L34" s="60"/>
      <c r="M34" s="17">
        <v>0</v>
      </c>
      <c r="N34" s="18"/>
      <c r="O34" s="58" t="s">
        <v>374</v>
      </c>
      <c r="P34" s="59"/>
      <c r="Q34" s="60"/>
      <c r="R34" s="17">
        <v>0</v>
      </c>
      <c r="U34" s="106" t="s">
        <v>394</v>
      </c>
      <c r="V34" s="60"/>
      <c r="W34" s="100">
        <v>0</v>
      </c>
      <c r="X34" s="100"/>
    </row>
    <row r="35" spans="5:27" ht="15.75" customHeight="1" x14ac:dyDescent="0.35">
      <c r="E35" s="79" t="s">
        <v>450</v>
      </c>
      <c r="F35" s="80"/>
      <c r="G35" s="81"/>
      <c r="H35" s="16">
        <v>0</v>
      </c>
      <c r="J35" s="58" t="s">
        <v>450</v>
      </c>
      <c r="K35" s="59"/>
      <c r="L35" s="60"/>
      <c r="M35" s="17">
        <v>0</v>
      </c>
      <c r="N35" s="18"/>
      <c r="O35" s="58" t="s">
        <v>450</v>
      </c>
      <c r="P35" s="59"/>
      <c r="Q35" s="60"/>
      <c r="R35" s="17">
        <v>0</v>
      </c>
      <c r="U35" s="106" t="s">
        <v>393</v>
      </c>
      <c r="V35" s="60"/>
      <c r="W35" s="102">
        <v>0</v>
      </c>
      <c r="X35" s="102"/>
    </row>
    <row r="36" spans="5:27" ht="15.75" customHeight="1" x14ac:dyDescent="0.35">
      <c r="E36" s="79" t="s">
        <v>375</v>
      </c>
      <c r="F36" s="80"/>
      <c r="G36" s="81"/>
      <c r="H36" s="16">
        <v>0</v>
      </c>
      <c r="J36" s="58" t="s">
        <v>375</v>
      </c>
      <c r="K36" s="59"/>
      <c r="L36" s="60"/>
      <c r="M36" s="17">
        <v>0</v>
      </c>
      <c r="N36" s="18"/>
      <c r="O36" s="58" t="s">
        <v>375</v>
      </c>
      <c r="P36" s="59"/>
      <c r="Q36" s="60"/>
      <c r="R36" s="17">
        <v>0</v>
      </c>
      <c r="U36" s="115" t="s">
        <v>414</v>
      </c>
      <c r="V36" s="116"/>
      <c r="W36" s="103">
        <f>((((1+W35)^(W34/12))-1)*W33)</f>
        <v>0</v>
      </c>
      <c r="X36" s="103"/>
    </row>
    <row r="37" spans="5:27" ht="15.75" customHeight="1" x14ac:dyDescent="0.35">
      <c r="E37" s="79" t="s">
        <v>376</v>
      </c>
      <c r="F37" s="80"/>
      <c r="G37" s="81"/>
      <c r="H37" s="16">
        <v>0</v>
      </c>
      <c r="J37" s="58" t="s">
        <v>376</v>
      </c>
      <c r="K37" s="59"/>
      <c r="L37" s="60"/>
      <c r="M37" s="17">
        <v>0</v>
      </c>
      <c r="N37" s="18"/>
      <c r="O37" s="58" t="s">
        <v>376</v>
      </c>
      <c r="P37" s="59"/>
      <c r="Q37" s="60"/>
      <c r="R37" s="17">
        <v>0</v>
      </c>
      <c r="U37" s="114" t="s">
        <v>413</v>
      </c>
      <c r="V37" s="114"/>
      <c r="W37" s="103">
        <f>W33+W36</f>
        <v>0</v>
      </c>
      <c r="X37" s="103"/>
    </row>
    <row r="38" spans="5:27" ht="15.75" hidden="1" customHeight="1" x14ac:dyDescent="0.35">
      <c r="E38" s="61" t="s">
        <v>377</v>
      </c>
      <c r="F38" s="62"/>
      <c r="G38" s="63"/>
      <c r="H38" s="38">
        <f>SUM(H33:H37)</f>
        <v>0</v>
      </c>
      <c r="J38" s="61" t="s">
        <v>377</v>
      </c>
      <c r="K38" s="62"/>
      <c r="L38" s="63"/>
      <c r="M38" s="38">
        <f>SUM(M33:M37)</f>
        <v>0</v>
      </c>
      <c r="N38" s="22"/>
      <c r="O38" s="61" t="s">
        <v>377</v>
      </c>
      <c r="P38" s="62"/>
      <c r="Q38" s="63"/>
      <c r="R38" s="38">
        <f>SUM(R33:R37)</f>
        <v>0</v>
      </c>
      <c r="U38" s="114"/>
      <c r="V38" s="114"/>
      <c r="W38" s="103"/>
      <c r="X38" s="103"/>
    </row>
    <row r="39" spans="5:27" ht="15.5" x14ac:dyDescent="0.35">
      <c r="E39" s="67" t="s">
        <v>444</v>
      </c>
      <c r="F39" s="68"/>
      <c r="G39" s="68"/>
      <c r="H39" s="69"/>
      <c r="J39" s="67" t="s">
        <v>444</v>
      </c>
      <c r="K39" s="68"/>
      <c r="L39" s="68"/>
      <c r="M39" s="69"/>
      <c r="N39" s="27"/>
      <c r="O39" s="67" t="s">
        <v>444</v>
      </c>
      <c r="P39" s="68"/>
      <c r="Q39" s="68"/>
      <c r="R39" s="69"/>
      <c r="U39" s="41"/>
      <c r="V39" s="42"/>
    </row>
    <row r="40" spans="5:27" ht="15.75" customHeight="1" x14ac:dyDescent="0.35">
      <c r="E40" s="79" t="s">
        <v>378</v>
      </c>
      <c r="F40" s="80"/>
      <c r="G40" s="81"/>
      <c r="H40" s="16">
        <v>0</v>
      </c>
      <c r="J40" s="58" t="s">
        <v>378</v>
      </c>
      <c r="K40" s="59"/>
      <c r="L40" s="60"/>
      <c r="M40" s="17">
        <v>0</v>
      </c>
      <c r="N40" s="18"/>
      <c r="O40" s="58" t="s">
        <v>378</v>
      </c>
      <c r="P40" s="59"/>
      <c r="Q40" s="60"/>
      <c r="R40" s="17">
        <v>0</v>
      </c>
      <c r="U40" s="121" t="s">
        <v>456</v>
      </c>
      <c r="V40" s="121"/>
      <c r="W40" s="121"/>
      <c r="X40" s="121"/>
    </row>
    <row r="41" spans="5:27" ht="15" customHeight="1" x14ac:dyDescent="0.35">
      <c r="E41" s="79" t="s">
        <v>451</v>
      </c>
      <c r="F41" s="80"/>
      <c r="G41" s="81"/>
      <c r="H41" s="16">
        <v>0</v>
      </c>
      <c r="J41" s="58" t="s">
        <v>451</v>
      </c>
      <c r="K41" s="59"/>
      <c r="L41" s="60"/>
      <c r="M41" s="17">
        <v>0</v>
      </c>
      <c r="N41" s="18"/>
      <c r="O41" s="58" t="s">
        <v>451</v>
      </c>
      <c r="P41" s="59"/>
      <c r="Q41" s="60"/>
      <c r="R41" s="17">
        <v>0</v>
      </c>
      <c r="U41" s="9"/>
      <c r="V41" s="9"/>
      <c r="W41" s="9"/>
      <c r="AA41" s="9" t="s">
        <v>441</v>
      </c>
    </row>
    <row r="42" spans="5:27" ht="15" customHeight="1" x14ac:dyDescent="0.35">
      <c r="E42" s="79" t="s">
        <v>379</v>
      </c>
      <c r="F42" s="80"/>
      <c r="G42" s="81"/>
      <c r="H42" s="16">
        <v>0</v>
      </c>
      <c r="J42" s="58" t="s">
        <v>379</v>
      </c>
      <c r="K42" s="59"/>
      <c r="L42" s="60"/>
      <c r="M42" s="17">
        <v>0</v>
      </c>
      <c r="N42" s="18"/>
      <c r="O42" s="58" t="s">
        <v>379</v>
      </c>
      <c r="P42" s="59"/>
      <c r="Q42" s="60"/>
      <c r="R42" s="17">
        <v>0</v>
      </c>
      <c r="U42" s="52" t="s">
        <v>432</v>
      </c>
      <c r="V42" s="120">
        <f>(H68)*3</f>
        <v>0</v>
      </c>
      <c r="W42" s="120"/>
    </row>
    <row r="43" spans="5:27" ht="15.75" customHeight="1" x14ac:dyDescent="0.35">
      <c r="E43" s="79" t="s">
        <v>407</v>
      </c>
      <c r="F43" s="80"/>
      <c r="G43" s="81"/>
      <c r="H43" s="16">
        <v>0</v>
      </c>
      <c r="J43" s="58" t="s">
        <v>407</v>
      </c>
      <c r="K43" s="59"/>
      <c r="L43" s="60"/>
      <c r="M43" s="17">
        <v>0</v>
      </c>
      <c r="N43" s="18"/>
      <c r="O43" s="58" t="s">
        <v>407</v>
      </c>
      <c r="P43" s="59"/>
      <c r="Q43" s="60"/>
      <c r="R43" s="17">
        <v>0</v>
      </c>
      <c r="U43" s="52" t="s">
        <v>433</v>
      </c>
      <c r="V43" s="120">
        <f>(H68)*6</f>
        <v>0</v>
      </c>
      <c r="W43" s="120"/>
    </row>
    <row r="44" spans="5:27" ht="15.75" customHeight="1" x14ac:dyDescent="0.35">
      <c r="E44" s="79" t="s">
        <v>380</v>
      </c>
      <c r="F44" s="80"/>
      <c r="G44" s="81"/>
      <c r="H44" s="16">
        <v>0</v>
      </c>
      <c r="J44" s="58" t="s">
        <v>380</v>
      </c>
      <c r="K44" s="59"/>
      <c r="L44" s="60"/>
      <c r="M44" s="17">
        <v>0</v>
      </c>
      <c r="N44" s="18"/>
      <c r="O44" s="58" t="s">
        <v>380</v>
      </c>
      <c r="P44" s="59"/>
      <c r="Q44" s="60"/>
      <c r="R44" s="17">
        <v>0</v>
      </c>
      <c r="U44" s="52" t="s">
        <v>434</v>
      </c>
      <c r="V44" s="120">
        <f>(H68)*9</f>
        <v>0</v>
      </c>
      <c r="W44" s="120"/>
    </row>
    <row r="45" spans="5:27" ht="15.5" x14ac:dyDescent="0.35">
      <c r="E45" s="79" t="s">
        <v>381</v>
      </c>
      <c r="F45" s="80"/>
      <c r="G45" s="81"/>
      <c r="H45" s="16">
        <v>0</v>
      </c>
      <c r="J45" s="58" t="s">
        <v>381</v>
      </c>
      <c r="K45" s="59"/>
      <c r="L45" s="60"/>
      <c r="M45" s="17">
        <v>0</v>
      </c>
      <c r="N45" s="18"/>
      <c r="O45" s="58" t="s">
        <v>381</v>
      </c>
      <c r="P45" s="59"/>
      <c r="Q45" s="60"/>
      <c r="R45" s="17">
        <v>0</v>
      </c>
      <c r="U45" s="52" t="s">
        <v>435</v>
      </c>
      <c r="V45" s="120">
        <f>(H68)*12</f>
        <v>0</v>
      </c>
      <c r="W45" s="120"/>
    </row>
    <row r="46" spans="5:27" x14ac:dyDescent="0.35">
      <c r="E46" s="79" t="s">
        <v>382</v>
      </c>
      <c r="F46" s="80"/>
      <c r="G46" s="81"/>
      <c r="H46" s="16">
        <v>0</v>
      </c>
      <c r="J46" s="58" t="s">
        <v>382</v>
      </c>
      <c r="K46" s="59"/>
      <c r="L46" s="60"/>
      <c r="M46" s="17">
        <v>0</v>
      </c>
      <c r="N46" s="18"/>
      <c r="O46" s="58" t="s">
        <v>382</v>
      </c>
      <c r="P46" s="59"/>
      <c r="Q46" s="60"/>
      <c r="R46" s="17">
        <v>0</v>
      </c>
      <c r="U46" s="9"/>
      <c r="V46" s="9"/>
      <c r="W46" s="9"/>
    </row>
    <row r="47" spans="5:27" ht="15" customHeight="1" x14ac:dyDescent="0.35">
      <c r="E47" s="79" t="s">
        <v>383</v>
      </c>
      <c r="F47" s="80"/>
      <c r="G47" s="81"/>
      <c r="H47" s="16">
        <v>0</v>
      </c>
      <c r="J47" s="58" t="s">
        <v>383</v>
      </c>
      <c r="K47" s="59"/>
      <c r="L47" s="60"/>
      <c r="M47" s="17">
        <v>0</v>
      </c>
      <c r="N47" s="18"/>
      <c r="O47" s="58" t="s">
        <v>383</v>
      </c>
      <c r="P47" s="59"/>
      <c r="Q47" s="60"/>
      <c r="R47" s="17">
        <v>0</v>
      </c>
      <c r="U47" s="43"/>
      <c r="V47" s="12"/>
    </row>
    <row r="48" spans="5:27" ht="15" customHeight="1" x14ac:dyDescent="0.35">
      <c r="E48" s="79" t="s">
        <v>384</v>
      </c>
      <c r="F48" s="80"/>
      <c r="G48" s="81"/>
      <c r="H48" s="16">
        <v>0</v>
      </c>
      <c r="J48" s="58" t="s">
        <v>384</v>
      </c>
      <c r="K48" s="59"/>
      <c r="L48" s="60"/>
      <c r="M48" s="17">
        <v>0</v>
      </c>
      <c r="N48" s="18"/>
      <c r="O48" s="58" t="s">
        <v>384</v>
      </c>
      <c r="P48" s="59"/>
      <c r="Q48" s="60"/>
      <c r="R48" s="17">
        <v>0</v>
      </c>
      <c r="U48" s="121" t="s">
        <v>457</v>
      </c>
      <c r="V48" s="121"/>
      <c r="W48" s="121"/>
      <c r="X48" s="121"/>
    </row>
    <row r="49" spans="5:23" ht="15" customHeight="1" x14ac:dyDescent="0.35">
      <c r="E49" s="79" t="s">
        <v>385</v>
      </c>
      <c r="F49" s="80"/>
      <c r="G49" s="81"/>
      <c r="H49" s="16">
        <v>0</v>
      </c>
      <c r="J49" s="58" t="s">
        <v>385</v>
      </c>
      <c r="K49" s="59"/>
      <c r="L49" s="60"/>
      <c r="M49" s="17">
        <v>0</v>
      </c>
      <c r="N49" s="18"/>
      <c r="O49" s="58" t="s">
        <v>385</v>
      </c>
      <c r="P49" s="59"/>
      <c r="Q49" s="60"/>
      <c r="R49" s="17">
        <v>0</v>
      </c>
      <c r="U49" s="9"/>
      <c r="V49" s="9"/>
      <c r="W49" s="9"/>
    </row>
    <row r="50" spans="5:23" ht="15" customHeight="1" x14ac:dyDescent="0.35">
      <c r="E50" s="79" t="s">
        <v>386</v>
      </c>
      <c r="F50" s="80"/>
      <c r="G50" s="81"/>
      <c r="H50" s="16">
        <v>0</v>
      </c>
      <c r="J50" s="58" t="s">
        <v>386</v>
      </c>
      <c r="K50" s="59"/>
      <c r="L50" s="60"/>
      <c r="M50" s="17">
        <v>0</v>
      </c>
      <c r="N50" s="18"/>
      <c r="O50" s="58" t="s">
        <v>386</v>
      </c>
      <c r="P50" s="59"/>
      <c r="Q50" s="60"/>
      <c r="R50" s="17">
        <v>0</v>
      </c>
      <c r="U50" s="52" t="s">
        <v>432</v>
      </c>
      <c r="V50" s="120">
        <f>(M68+R68)*3</f>
        <v>0</v>
      </c>
      <c r="W50" s="120"/>
    </row>
    <row r="51" spans="5:23" ht="15" customHeight="1" x14ac:dyDescent="0.35">
      <c r="E51" s="72" t="s">
        <v>445</v>
      </c>
      <c r="F51" s="73"/>
      <c r="G51" s="74"/>
      <c r="H51" s="44">
        <f>SUM(H40:H50)</f>
        <v>0</v>
      </c>
      <c r="J51" s="64" t="s">
        <v>445</v>
      </c>
      <c r="K51" s="65"/>
      <c r="L51" s="66"/>
      <c r="M51" s="45">
        <f>SUM(M40:M50)</f>
        <v>0</v>
      </c>
      <c r="N51" s="46"/>
      <c r="O51" s="64" t="s">
        <v>445</v>
      </c>
      <c r="P51" s="65"/>
      <c r="Q51" s="66"/>
      <c r="R51" s="45">
        <f>SUM(R40:R50)</f>
        <v>0</v>
      </c>
      <c r="U51" s="52" t="s">
        <v>433</v>
      </c>
      <c r="V51" s="120">
        <f>(M68+R68)*6</f>
        <v>0</v>
      </c>
      <c r="W51" s="120"/>
    </row>
    <row r="52" spans="5:23" ht="15" customHeight="1" x14ac:dyDescent="0.35">
      <c r="E52" s="67" t="s">
        <v>408</v>
      </c>
      <c r="F52" s="68"/>
      <c r="G52" s="68"/>
      <c r="H52" s="69"/>
      <c r="J52" s="67" t="s">
        <v>408</v>
      </c>
      <c r="K52" s="68"/>
      <c r="L52" s="68"/>
      <c r="M52" s="69"/>
      <c r="N52" s="27"/>
      <c r="O52" s="67" t="s">
        <v>408</v>
      </c>
      <c r="P52" s="68"/>
      <c r="Q52" s="68"/>
      <c r="R52" s="69"/>
      <c r="U52" s="52" t="s">
        <v>434</v>
      </c>
      <c r="V52" s="120">
        <f>(M68+R68)*9</f>
        <v>0</v>
      </c>
      <c r="W52" s="120"/>
    </row>
    <row r="53" spans="5:23" ht="15" customHeight="1" x14ac:dyDescent="0.35">
      <c r="E53" s="79" t="s">
        <v>362</v>
      </c>
      <c r="F53" s="80"/>
      <c r="G53" s="81"/>
      <c r="H53" s="16">
        <v>0</v>
      </c>
      <c r="J53" s="58" t="s">
        <v>362</v>
      </c>
      <c r="K53" s="59"/>
      <c r="L53" s="60"/>
      <c r="M53" s="17">
        <v>0</v>
      </c>
      <c r="N53" s="18"/>
      <c r="O53" s="58" t="s">
        <v>362</v>
      </c>
      <c r="P53" s="59"/>
      <c r="Q53" s="60"/>
      <c r="R53" s="17">
        <v>0</v>
      </c>
      <c r="U53" s="52" t="s">
        <v>435</v>
      </c>
      <c r="V53" s="120">
        <f>(M68+R68)*12</f>
        <v>0</v>
      </c>
      <c r="W53" s="120"/>
    </row>
    <row r="54" spans="5:23" ht="15" customHeight="1" x14ac:dyDescent="0.35">
      <c r="E54" s="79" t="s">
        <v>387</v>
      </c>
      <c r="F54" s="80"/>
      <c r="G54" s="81"/>
      <c r="H54" s="16">
        <v>0</v>
      </c>
      <c r="J54" s="58" t="s">
        <v>387</v>
      </c>
      <c r="K54" s="59"/>
      <c r="L54" s="60"/>
      <c r="M54" s="17">
        <v>0</v>
      </c>
      <c r="N54" s="18"/>
      <c r="O54" s="58" t="s">
        <v>387</v>
      </c>
      <c r="P54" s="59"/>
      <c r="Q54" s="60"/>
      <c r="R54" s="17">
        <v>0</v>
      </c>
    </row>
    <row r="55" spans="5:23" ht="15" customHeight="1" x14ac:dyDescent="0.35">
      <c r="E55" s="79" t="s">
        <v>452</v>
      </c>
      <c r="F55" s="80"/>
      <c r="G55" s="81"/>
      <c r="H55" s="16">
        <v>0</v>
      </c>
      <c r="J55" s="58" t="s">
        <v>452</v>
      </c>
      <c r="K55" s="59"/>
      <c r="L55" s="60"/>
      <c r="M55" s="17">
        <v>0</v>
      </c>
      <c r="N55" s="18"/>
      <c r="O55" s="58" t="s">
        <v>452</v>
      </c>
      <c r="P55" s="59"/>
      <c r="Q55" s="60"/>
      <c r="R55" s="17">
        <v>0</v>
      </c>
    </row>
    <row r="56" spans="5:23" ht="15" customHeight="1" x14ac:dyDescent="0.35">
      <c r="E56" s="79" t="s">
        <v>454</v>
      </c>
      <c r="F56" s="80"/>
      <c r="G56" s="81"/>
      <c r="H56" s="16">
        <v>0</v>
      </c>
      <c r="J56" s="58" t="s">
        <v>454</v>
      </c>
      <c r="K56" s="59"/>
      <c r="L56" s="60"/>
      <c r="M56" s="17">
        <v>0</v>
      </c>
      <c r="N56" s="18"/>
      <c r="O56" s="58" t="s">
        <v>454</v>
      </c>
      <c r="P56" s="59"/>
      <c r="Q56" s="60"/>
      <c r="R56" s="17">
        <v>0</v>
      </c>
    </row>
    <row r="57" spans="5:23" ht="15" customHeight="1" x14ac:dyDescent="0.35">
      <c r="E57" s="72" t="s">
        <v>388</v>
      </c>
      <c r="F57" s="73"/>
      <c r="G57" s="74"/>
      <c r="H57" s="44">
        <f>SUM(H53:H56)</f>
        <v>0</v>
      </c>
      <c r="J57" s="64" t="s">
        <v>388</v>
      </c>
      <c r="K57" s="65"/>
      <c r="L57" s="66"/>
      <c r="M57" s="45">
        <f>SUM(M53:M56)</f>
        <v>0</v>
      </c>
      <c r="N57" s="46"/>
      <c r="O57" s="64" t="s">
        <v>388</v>
      </c>
      <c r="P57" s="65"/>
      <c r="Q57" s="66"/>
      <c r="R57" s="45">
        <f>SUM(R53:R56)</f>
        <v>0</v>
      </c>
    </row>
    <row r="58" spans="5:23" ht="15" customHeight="1" x14ac:dyDescent="0.35">
      <c r="E58" s="67" t="s">
        <v>455</v>
      </c>
      <c r="F58" s="68"/>
      <c r="G58" s="68"/>
      <c r="H58" s="69"/>
      <c r="J58" s="67" t="s">
        <v>455</v>
      </c>
      <c r="K58" s="68"/>
      <c r="L58" s="68"/>
      <c r="M58" s="69"/>
      <c r="N58" s="27"/>
      <c r="O58" s="67" t="s">
        <v>455</v>
      </c>
      <c r="P58" s="68"/>
      <c r="Q58" s="68"/>
      <c r="R58" s="69"/>
    </row>
    <row r="59" spans="5:23" ht="15" customHeight="1" x14ac:dyDescent="0.35">
      <c r="E59" s="79" t="s">
        <v>389</v>
      </c>
      <c r="F59" s="80"/>
      <c r="G59" s="81"/>
      <c r="H59" s="16">
        <v>0</v>
      </c>
      <c r="J59" s="58" t="s">
        <v>389</v>
      </c>
      <c r="K59" s="59"/>
      <c r="L59" s="60"/>
      <c r="M59" s="17">
        <v>0</v>
      </c>
      <c r="N59" s="18"/>
      <c r="O59" s="58" t="s">
        <v>389</v>
      </c>
      <c r="P59" s="59"/>
      <c r="Q59" s="60"/>
      <c r="R59" s="17">
        <v>0</v>
      </c>
    </row>
    <row r="60" spans="5:23" ht="15" customHeight="1" x14ac:dyDescent="0.35">
      <c r="E60" s="79" t="s">
        <v>390</v>
      </c>
      <c r="F60" s="80"/>
      <c r="G60" s="81"/>
      <c r="H60" s="16">
        <v>0</v>
      </c>
      <c r="J60" s="58" t="s">
        <v>390</v>
      </c>
      <c r="K60" s="59"/>
      <c r="L60" s="60"/>
      <c r="M60" s="17">
        <v>0</v>
      </c>
      <c r="N60" s="18"/>
      <c r="O60" s="58" t="s">
        <v>390</v>
      </c>
      <c r="P60" s="59"/>
      <c r="Q60" s="60"/>
      <c r="R60" s="17">
        <v>0</v>
      </c>
    </row>
    <row r="61" spans="5:23" ht="15" customHeight="1" x14ac:dyDescent="0.35">
      <c r="E61" s="79" t="s">
        <v>409</v>
      </c>
      <c r="F61" s="80"/>
      <c r="G61" s="81"/>
      <c r="H61" s="16">
        <v>0</v>
      </c>
      <c r="J61" s="58" t="s">
        <v>409</v>
      </c>
      <c r="K61" s="59"/>
      <c r="L61" s="60"/>
      <c r="M61" s="17">
        <v>0</v>
      </c>
      <c r="N61" s="18"/>
      <c r="O61" s="58" t="s">
        <v>409</v>
      </c>
      <c r="P61" s="59"/>
      <c r="Q61" s="60"/>
      <c r="R61" s="17">
        <v>0</v>
      </c>
    </row>
    <row r="62" spans="5:23" ht="15" customHeight="1" x14ac:dyDescent="0.35">
      <c r="E62" s="79" t="s">
        <v>391</v>
      </c>
      <c r="F62" s="80"/>
      <c r="G62" s="81"/>
      <c r="H62" s="16">
        <v>0</v>
      </c>
      <c r="J62" s="58" t="s">
        <v>391</v>
      </c>
      <c r="K62" s="59"/>
      <c r="L62" s="60"/>
      <c r="M62" s="17">
        <v>0</v>
      </c>
      <c r="N62" s="18"/>
      <c r="O62" s="58" t="s">
        <v>391</v>
      </c>
      <c r="P62" s="59"/>
      <c r="Q62" s="60"/>
      <c r="R62" s="17">
        <v>0</v>
      </c>
    </row>
    <row r="63" spans="5:23" x14ac:dyDescent="0.35">
      <c r="E63" s="79" t="s">
        <v>392</v>
      </c>
      <c r="F63" s="80"/>
      <c r="G63" s="81"/>
      <c r="H63" s="16">
        <v>0</v>
      </c>
      <c r="J63" s="58" t="s">
        <v>392</v>
      </c>
      <c r="K63" s="59"/>
      <c r="L63" s="60"/>
      <c r="M63" s="17">
        <v>0</v>
      </c>
      <c r="N63" s="18"/>
      <c r="O63" s="58" t="s">
        <v>392</v>
      </c>
      <c r="P63" s="59"/>
      <c r="Q63" s="60"/>
      <c r="R63" s="17">
        <v>0</v>
      </c>
    </row>
    <row r="64" spans="5:23" x14ac:dyDescent="0.35">
      <c r="E64" s="72" t="s">
        <v>453</v>
      </c>
      <c r="F64" s="73"/>
      <c r="G64" s="74"/>
      <c r="H64" s="47">
        <f>SUM(H59:H63)</f>
        <v>0</v>
      </c>
      <c r="J64" s="64" t="s">
        <v>453</v>
      </c>
      <c r="K64" s="65"/>
      <c r="L64" s="66"/>
      <c r="M64" s="48">
        <f>SUM(M59:M63)</f>
        <v>0</v>
      </c>
      <c r="N64" s="46"/>
      <c r="O64" s="64" t="s">
        <v>446</v>
      </c>
      <c r="P64" s="65"/>
      <c r="Q64" s="66"/>
      <c r="R64" s="48">
        <f>SUM(R59:R63)</f>
        <v>0</v>
      </c>
    </row>
    <row r="65" spans="5:18" ht="15" thickBot="1" x14ac:dyDescent="0.4">
      <c r="E65" s="109" t="s">
        <v>410</v>
      </c>
      <c r="F65" s="110"/>
      <c r="G65" s="110"/>
      <c r="H65" s="50">
        <f>H22+H26+H31+H38+H51+H57+H64</f>
        <v>0</v>
      </c>
      <c r="J65" s="109" t="s">
        <v>410</v>
      </c>
      <c r="K65" s="110"/>
      <c r="L65" s="110"/>
      <c r="M65" s="50">
        <f>M22+M26+M31+M38+M51+M57+M64</f>
        <v>0</v>
      </c>
      <c r="N65" s="49"/>
      <c r="O65" s="109" t="s">
        <v>410</v>
      </c>
      <c r="P65" s="110"/>
      <c r="Q65" s="110"/>
      <c r="R65" s="50">
        <f>R22+R26+R31+R38+R51+R57+R64</f>
        <v>0</v>
      </c>
    </row>
    <row r="68" spans="5:18" x14ac:dyDescent="0.35">
      <c r="E68" s="97" t="s">
        <v>411</v>
      </c>
      <c r="F68" s="97"/>
      <c r="G68" s="97"/>
      <c r="H68" s="56">
        <f>H9-H65</f>
        <v>0</v>
      </c>
      <c r="J68" s="97" t="s">
        <v>423</v>
      </c>
      <c r="K68" s="97"/>
      <c r="L68" s="97"/>
      <c r="M68" s="56">
        <f>M9-M65</f>
        <v>0</v>
      </c>
      <c r="N68" s="51"/>
      <c r="O68" s="97" t="s">
        <v>424</v>
      </c>
      <c r="P68" s="97"/>
      <c r="Q68" s="97"/>
      <c r="R68" s="56">
        <f>R9-R65</f>
        <v>0</v>
      </c>
    </row>
  </sheetData>
  <mergeCells count="260">
    <mergeCell ref="E2:H2"/>
    <mergeCell ref="J2:R2"/>
    <mergeCell ref="U2:X2"/>
    <mergeCell ref="V51:W51"/>
    <mergeCell ref="V52:W52"/>
    <mergeCell ref="V53:W53"/>
    <mergeCell ref="W36:X36"/>
    <mergeCell ref="U40:X40"/>
    <mergeCell ref="O43:Q43"/>
    <mergeCell ref="O44:Q44"/>
    <mergeCell ref="O45:Q45"/>
    <mergeCell ref="O46:Q46"/>
    <mergeCell ref="O47:Q47"/>
    <mergeCell ref="O48:Q48"/>
    <mergeCell ref="O49:Q49"/>
    <mergeCell ref="U48:X48"/>
    <mergeCell ref="V42:W42"/>
    <mergeCell ref="V43:W43"/>
    <mergeCell ref="V44:W44"/>
    <mergeCell ref="V45:W45"/>
    <mergeCell ref="V50:W50"/>
    <mergeCell ref="O42:Q42"/>
    <mergeCell ref="U35:V35"/>
    <mergeCell ref="O64:Q64"/>
    <mergeCell ref="O65:Q65"/>
    <mergeCell ref="J3:R3"/>
    <mergeCell ref="O68:Q68"/>
    <mergeCell ref="U18:X18"/>
    <mergeCell ref="U19:V19"/>
    <mergeCell ref="W19:X19"/>
    <mergeCell ref="U20:V20"/>
    <mergeCell ref="W20:X20"/>
    <mergeCell ref="U21:V21"/>
    <mergeCell ref="W21:X21"/>
    <mergeCell ref="U22:V22"/>
    <mergeCell ref="W22:X22"/>
    <mergeCell ref="U32:X32"/>
    <mergeCell ref="U33:V33"/>
    <mergeCell ref="W33:X33"/>
    <mergeCell ref="U34:V34"/>
    <mergeCell ref="O52:R52"/>
    <mergeCell ref="W34:X34"/>
    <mergeCell ref="O39:R39"/>
    <mergeCell ref="O40:Q40"/>
    <mergeCell ref="O41:Q41"/>
    <mergeCell ref="O61:Q61"/>
    <mergeCell ref="O53:Q53"/>
    <mergeCell ref="W35:X35"/>
    <mergeCell ref="U36:V36"/>
    <mergeCell ref="O27:R27"/>
    <mergeCell ref="O28:Q28"/>
    <mergeCell ref="O29:Q29"/>
    <mergeCell ref="O30:Q30"/>
    <mergeCell ref="O31:Q31"/>
    <mergeCell ref="O32:R32"/>
    <mergeCell ref="O33:Q33"/>
    <mergeCell ref="U28:V28"/>
    <mergeCell ref="U29:V30"/>
    <mergeCell ref="W29:X30"/>
    <mergeCell ref="U37:V38"/>
    <mergeCell ref="W37:X38"/>
    <mergeCell ref="J68:L68"/>
    <mergeCell ref="O5:R5"/>
    <mergeCell ref="O6:Q6"/>
    <mergeCell ref="O7:Q7"/>
    <mergeCell ref="O8:Q8"/>
    <mergeCell ref="O9:Q9"/>
    <mergeCell ref="O11:R11"/>
    <mergeCell ref="O12:R12"/>
    <mergeCell ref="O13:Q13"/>
    <mergeCell ref="O14:Q14"/>
    <mergeCell ref="O15:Q15"/>
    <mergeCell ref="O16:Q16"/>
    <mergeCell ref="O17:Q17"/>
    <mergeCell ref="O18:Q18"/>
    <mergeCell ref="O19:Q19"/>
    <mergeCell ref="O20:Q20"/>
    <mergeCell ref="O21:Q21"/>
    <mergeCell ref="O22:Q22"/>
    <mergeCell ref="O23:R23"/>
    <mergeCell ref="O24:Q24"/>
    <mergeCell ref="O25:Q25"/>
    <mergeCell ref="O26:Q26"/>
    <mergeCell ref="O50:Q50"/>
    <mergeCell ref="O51:Q51"/>
    <mergeCell ref="J57:L57"/>
    <mergeCell ref="J58:M58"/>
    <mergeCell ref="J59:L59"/>
    <mergeCell ref="J60:L60"/>
    <mergeCell ref="J61:L61"/>
    <mergeCell ref="J62:L62"/>
    <mergeCell ref="J63:L63"/>
    <mergeCell ref="O62:Q62"/>
    <mergeCell ref="O63:Q63"/>
    <mergeCell ref="O54:Q54"/>
    <mergeCell ref="O55:Q55"/>
    <mergeCell ref="O56:Q56"/>
    <mergeCell ref="O57:Q57"/>
    <mergeCell ref="O58:R58"/>
    <mergeCell ref="O59:Q59"/>
    <mergeCell ref="O60:Q60"/>
    <mergeCell ref="J64:L64"/>
    <mergeCell ref="J65:L65"/>
    <mergeCell ref="J48:L48"/>
    <mergeCell ref="J49:L49"/>
    <mergeCell ref="J50:L50"/>
    <mergeCell ref="J51:L51"/>
    <mergeCell ref="J52:M52"/>
    <mergeCell ref="J53:L53"/>
    <mergeCell ref="J54:L54"/>
    <mergeCell ref="J55:L55"/>
    <mergeCell ref="J56:L56"/>
    <mergeCell ref="J39:M39"/>
    <mergeCell ref="J40:L40"/>
    <mergeCell ref="J41:L41"/>
    <mergeCell ref="J42:L42"/>
    <mergeCell ref="J43:L43"/>
    <mergeCell ref="J44:L44"/>
    <mergeCell ref="J45:L45"/>
    <mergeCell ref="J46:L46"/>
    <mergeCell ref="J47:L47"/>
    <mergeCell ref="J5:M5"/>
    <mergeCell ref="J6:L6"/>
    <mergeCell ref="J7:L7"/>
    <mergeCell ref="J8:L8"/>
    <mergeCell ref="J9:L9"/>
    <mergeCell ref="J11:M11"/>
    <mergeCell ref="J12:M12"/>
    <mergeCell ref="J13:L13"/>
    <mergeCell ref="E62:G62"/>
    <mergeCell ref="E25:G25"/>
    <mergeCell ref="E26:G26"/>
    <mergeCell ref="E27:H27"/>
    <mergeCell ref="E28:G28"/>
    <mergeCell ref="E29:G29"/>
    <mergeCell ref="E21:G21"/>
    <mergeCell ref="E30:G30"/>
    <mergeCell ref="J18:L18"/>
    <mergeCell ref="J19:L19"/>
    <mergeCell ref="J20:L20"/>
    <mergeCell ref="J21:L21"/>
    <mergeCell ref="J22:L22"/>
    <mergeCell ref="J23:M23"/>
    <mergeCell ref="J24:L24"/>
    <mergeCell ref="J25:L25"/>
    <mergeCell ref="E63:G63"/>
    <mergeCell ref="E64:G64"/>
    <mergeCell ref="E65:G65"/>
    <mergeCell ref="E32:H32"/>
    <mergeCell ref="E35:G35"/>
    <mergeCell ref="E39:H39"/>
    <mergeCell ref="E48:G48"/>
    <mergeCell ref="E52:H52"/>
    <mergeCell ref="E43:G43"/>
    <mergeCell ref="E44:G44"/>
    <mergeCell ref="E45:G45"/>
    <mergeCell ref="E46:G46"/>
    <mergeCell ref="E37:G37"/>
    <mergeCell ref="E38:G38"/>
    <mergeCell ref="E40:G40"/>
    <mergeCell ref="E41:G41"/>
    <mergeCell ref="E33:G33"/>
    <mergeCell ref="E34:G34"/>
    <mergeCell ref="E36:G36"/>
    <mergeCell ref="W16:X16"/>
    <mergeCell ref="U9:X9"/>
    <mergeCell ref="U25:V25"/>
    <mergeCell ref="U26:V26"/>
    <mergeCell ref="U27:V27"/>
    <mergeCell ref="U12:V12"/>
    <mergeCell ref="U13:V13"/>
    <mergeCell ref="U14:V14"/>
    <mergeCell ref="U15:V15"/>
    <mergeCell ref="E68:G68"/>
    <mergeCell ref="W12:X12"/>
    <mergeCell ref="W13:X13"/>
    <mergeCell ref="W14:X14"/>
    <mergeCell ref="W15:X15"/>
    <mergeCell ref="W25:X25"/>
    <mergeCell ref="W26:X26"/>
    <mergeCell ref="W27:X27"/>
    <mergeCell ref="W28:X28"/>
    <mergeCell ref="U24:X24"/>
    <mergeCell ref="E57:G57"/>
    <mergeCell ref="E59:G59"/>
    <mergeCell ref="E60:G60"/>
    <mergeCell ref="E61:G61"/>
    <mergeCell ref="E58:H58"/>
    <mergeCell ref="E53:G53"/>
    <mergeCell ref="E55:G55"/>
    <mergeCell ref="E56:G56"/>
    <mergeCell ref="E54:G54"/>
    <mergeCell ref="E47:G47"/>
    <mergeCell ref="E49:G49"/>
    <mergeCell ref="E50:G50"/>
    <mergeCell ref="E51:G51"/>
    <mergeCell ref="E42:G42"/>
    <mergeCell ref="AA3:AB3"/>
    <mergeCell ref="AA11:AB11"/>
    <mergeCell ref="B27:C27"/>
    <mergeCell ref="B15:C15"/>
    <mergeCell ref="B16:C16"/>
    <mergeCell ref="B17:C17"/>
    <mergeCell ref="B18:C18"/>
    <mergeCell ref="B22:C22"/>
    <mergeCell ref="B23:C23"/>
    <mergeCell ref="B24:C24"/>
    <mergeCell ref="E9:G9"/>
    <mergeCell ref="B14:C14"/>
    <mergeCell ref="B12:C12"/>
    <mergeCell ref="B20:C20"/>
    <mergeCell ref="U3:X3"/>
    <mergeCell ref="U11:X11"/>
    <mergeCell ref="E12:H12"/>
    <mergeCell ref="E13:G13"/>
    <mergeCell ref="E11:H11"/>
    <mergeCell ref="J14:L14"/>
    <mergeCell ref="J15:L15"/>
    <mergeCell ref="J16:L16"/>
    <mergeCell ref="J17:L17"/>
    <mergeCell ref="U16:V16"/>
    <mergeCell ref="E5:H5"/>
    <mergeCell ref="E3:H3"/>
    <mergeCell ref="E18:G18"/>
    <mergeCell ref="E19:G19"/>
    <mergeCell ref="E20:G20"/>
    <mergeCell ref="E22:G22"/>
    <mergeCell ref="E23:H23"/>
    <mergeCell ref="E24:G24"/>
    <mergeCell ref="E6:G6"/>
    <mergeCell ref="E7:G7"/>
    <mergeCell ref="E8:G8"/>
    <mergeCell ref="E14:G14"/>
    <mergeCell ref="E15:G15"/>
    <mergeCell ref="E16:G16"/>
    <mergeCell ref="E17:G17"/>
    <mergeCell ref="B11:C11"/>
    <mergeCell ref="J33:L33"/>
    <mergeCell ref="J34:L34"/>
    <mergeCell ref="J35:L35"/>
    <mergeCell ref="J36:L36"/>
    <mergeCell ref="J37:L37"/>
    <mergeCell ref="J38:L38"/>
    <mergeCell ref="O34:Q34"/>
    <mergeCell ref="O35:Q35"/>
    <mergeCell ref="O36:Q36"/>
    <mergeCell ref="O37:Q37"/>
    <mergeCell ref="O38:Q38"/>
    <mergeCell ref="J26:L26"/>
    <mergeCell ref="J27:M27"/>
    <mergeCell ref="J28:L28"/>
    <mergeCell ref="J29:L29"/>
    <mergeCell ref="J30:L30"/>
    <mergeCell ref="J31:L31"/>
    <mergeCell ref="B31:C31"/>
    <mergeCell ref="B30:C30"/>
    <mergeCell ref="B29:C29"/>
    <mergeCell ref="B28:C28"/>
    <mergeCell ref="E31:G31"/>
    <mergeCell ref="J32:M32"/>
  </mergeCells>
  <conditionalFormatting sqref="W17:X17">
    <cfRule type="uniqueValues" dxfId="11" priority="18"/>
  </conditionalFormatting>
  <conditionalFormatting sqref="W15">
    <cfRule type="uniqueValues" dxfId="10" priority="12"/>
  </conditionalFormatting>
  <conditionalFormatting sqref="W21">
    <cfRule type="uniqueValues" dxfId="9" priority="11"/>
  </conditionalFormatting>
  <conditionalFormatting sqref="W29:X31">
    <cfRule type="uniqueValues" dxfId="8" priority="10"/>
  </conditionalFormatting>
  <conditionalFormatting sqref="W26">
    <cfRule type="uniqueValues" dxfId="7" priority="9"/>
  </conditionalFormatting>
  <conditionalFormatting sqref="W28:X28">
    <cfRule type="uniqueValues" dxfId="6" priority="8"/>
  </conditionalFormatting>
  <conditionalFormatting sqref="W37:X38">
    <cfRule type="uniqueValues" dxfId="5" priority="7"/>
  </conditionalFormatting>
  <conditionalFormatting sqref="W36:X36">
    <cfRule type="uniqueValues" dxfId="4" priority="5"/>
  </conditionalFormatting>
  <conditionalFormatting sqref="W34">
    <cfRule type="uniqueValues" dxfId="3" priority="4"/>
  </conditionalFormatting>
  <conditionalFormatting sqref="H68">
    <cfRule type="cellIs" dxfId="2" priority="3" operator="lessThan">
      <formula>0</formula>
    </cfRule>
  </conditionalFormatting>
  <conditionalFormatting sqref="M68">
    <cfRule type="cellIs" dxfId="1" priority="2" operator="lessThan">
      <formula>0</formula>
    </cfRule>
  </conditionalFormatting>
  <conditionalFormatting sqref="R68">
    <cfRule type="cellIs" dxfId="0" priority="1" operator="lessThan">
      <formula>0</formula>
    </cfRule>
  </conditionalFormatting>
  <hyperlinks>
    <hyperlink ref="U5" r:id="rId1"/>
    <hyperlink ref="U6" r:id="rId2"/>
    <hyperlink ref="W5" r:id="rId3"/>
    <hyperlink ref="W6" r:id="rId4" display="Inversión en mercado de valores"/>
  </hyperlinks>
  <pageMargins left="0.7" right="0.7" top="0.75" bottom="0.75" header="0.3" footer="0.3"/>
  <pageSetup orientation="portrait" r:id="rId5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2" r:id="rId8" name="Check Box 20">
              <controlPr defaultSize="0" autoFill="0" autoLine="0" autoPict="0">
                <anchor moveWithCells="1">
                  <from>
                    <xdr:col>21</xdr:col>
                    <xdr:colOff>184150</xdr:colOff>
                    <xdr:row>3</xdr:row>
                    <xdr:rowOff>95250</xdr:rowOff>
                  </from>
                  <to>
                    <xdr:col>21</xdr:col>
                    <xdr:colOff>488950</xdr:colOff>
                    <xdr:row>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9" name="Check Box 21">
              <controlPr defaultSize="0" autoFill="0" autoLine="0" autoPict="0">
                <anchor moveWithCells="1">
                  <from>
                    <xdr:col>21</xdr:col>
                    <xdr:colOff>184150</xdr:colOff>
                    <xdr:row>4</xdr:row>
                    <xdr:rowOff>95250</xdr:rowOff>
                  </from>
                  <to>
                    <xdr:col>21</xdr:col>
                    <xdr:colOff>488950</xdr:colOff>
                    <xdr:row>6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0" name="Check Box 29">
              <controlPr defaultSize="0" autoFill="0" autoLine="0" autoPict="0">
                <anchor moveWithCells="1">
                  <from>
                    <xdr:col>23</xdr:col>
                    <xdr:colOff>184150</xdr:colOff>
                    <xdr:row>3</xdr:row>
                    <xdr:rowOff>95250</xdr:rowOff>
                  </from>
                  <to>
                    <xdr:col>23</xdr:col>
                    <xdr:colOff>488950</xdr:colOff>
                    <xdr:row>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1" name="Check Box 30">
              <controlPr defaultSize="0" autoFill="0" autoLine="0" autoPict="0">
                <anchor moveWithCells="1">
                  <from>
                    <xdr:col>23</xdr:col>
                    <xdr:colOff>184150</xdr:colOff>
                    <xdr:row>4</xdr:row>
                    <xdr:rowOff>95250</xdr:rowOff>
                  </from>
                  <to>
                    <xdr:col>23</xdr:col>
                    <xdr:colOff>488950</xdr:colOff>
                    <xdr:row>6</xdr:row>
                    <xdr:rowOff>88900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7"/>
  <sheetViews>
    <sheetView workbookViewId="0">
      <selection activeCell="E15" sqref="E15"/>
    </sheetView>
  </sheetViews>
  <sheetFormatPr defaultColWidth="9.1796875" defaultRowHeight="14.5" x14ac:dyDescent="0.35"/>
  <cols>
    <col min="1" max="1" width="18.26953125" bestFit="1" customWidth="1"/>
    <col min="2" max="2" width="34" bestFit="1" customWidth="1"/>
    <col min="3" max="4" width="18.26953125" bestFit="1" customWidth="1"/>
    <col min="5" max="5" width="66.26953125" customWidth="1"/>
  </cols>
  <sheetData>
    <row r="1" spans="1:5" s="5" customFormat="1" x14ac:dyDescent="0.35">
      <c r="A1" s="5" t="s">
        <v>329</v>
      </c>
      <c r="B1" s="5" t="s">
        <v>329</v>
      </c>
      <c r="C1" s="5" t="s">
        <v>329</v>
      </c>
      <c r="D1" s="5" t="s">
        <v>329</v>
      </c>
      <c r="E1" s="5" t="s">
        <v>329</v>
      </c>
    </row>
    <row r="2" spans="1:5" x14ac:dyDescent="0.35">
      <c r="A2" s="1" t="s">
        <v>4</v>
      </c>
      <c r="B2" t="s">
        <v>63</v>
      </c>
      <c r="C2">
        <v>1900</v>
      </c>
      <c r="D2" s="3">
        <v>0</v>
      </c>
      <c r="E2" s="5" t="s">
        <v>330</v>
      </c>
    </row>
    <row r="3" spans="1:5" x14ac:dyDescent="0.35">
      <c r="A3" s="1" t="s">
        <v>9</v>
      </c>
      <c r="B3" t="s">
        <v>64</v>
      </c>
      <c r="C3">
        <f>C2+1</f>
        <v>1901</v>
      </c>
      <c r="D3" s="4">
        <f>D2+50000</f>
        <v>50000</v>
      </c>
      <c r="E3" s="5" t="s">
        <v>331</v>
      </c>
    </row>
    <row r="4" spans="1:5" x14ac:dyDescent="0.35">
      <c r="A4" s="1" t="s">
        <v>14</v>
      </c>
      <c r="B4" t="s">
        <v>65</v>
      </c>
      <c r="C4">
        <f t="shared" ref="C4:C67" si="0">C3+1</f>
        <v>1902</v>
      </c>
      <c r="D4" s="4">
        <f t="shared" ref="D4:D42" si="1">D3+50000</f>
        <v>100000</v>
      </c>
      <c r="E4" s="5" t="s">
        <v>332</v>
      </c>
    </row>
    <row r="5" spans="1:5" x14ac:dyDescent="0.35">
      <c r="A5" s="1" t="s">
        <v>19</v>
      </c>
      <c r="B5" t="s">
        <v>66</v>
      </c>
      <c r="C5">
        <f t="shared" si="0"/>
        <v>1903</v>
      </c>
      <c r="D5" s="4">
        <f t="shared" si="1"/>
        <v>150000</v>
      </c>
      <c r="E5" s="5" t="s">
        <v>333</v>
      </c>
    </row>
    <row r="6" spans="1:5" x14ac:dyDescent="0.35">
      <c r="A6" s="1" t="s">
        <v>24</v>
      </c>
      <c r="B6" t="s">
        <v>67</v>
      </c>
      <c r="C6">
        <f t="shared" si="0"/>
        <v>1904</v>
      </c>
      <c r="D6" s="4">
        <f t="shared" si="1"/>
        <v>200000</v>
      </c>
      <c r="E6" s="5" t="s">
        <v>334</v>
      </c>
    </row>
    <row r="7" spans="1:5" x14ac:dyDescent="0.35">
      <c r="A7" s="1" t="s">
        <v>29</v>
      </c>
      <c r="B7" t="s">
        <v>68</v>
      </c>
      <c r="C7">
        <f t="shared" si="0"/>
        <v>1905</v>
      </c>
      <c r="D7" s="4">
        <f t="shared" si="1"/>
        <v>250000</v>
      </c>
      <c r="E7" s="5" t="s">
        <v>335</v>
      </c>
    </row>
    <row r="8" spans="1:5" x14ac:dyDescent="0.35">
      <c r="A8" s="1" t="s">
        <v>34</v>
      </c>
      <c r="B8" t="s">
        <v>69</v>
      </c>
      <c r="C8">
        <f t="shared" si="0"/>
        <v>1906</v>
      </c>
      <c r="D8" s="4">
        <f t="shared" si="1"/>
        <v>300000</v>
      </c>
      <c r="E8" s="5" t="s">
        <v>336</v>
      </c>
    </row>
    <row r="9" spans="1:5" x14ac:dyDescent="0.35">
      <c r="A9" s="1" t="s">
        <v>39</v>
      </c>
      <c r="B9" t="s">
        <v>70</v>
      </c>
      <c r="C9">
        <f t="shared" si="0"/>
        <v>1907</v>
      </c>
      <c r="D9" s="4">
        <f t="shared" si="1"/>
        <v>350000</v>
      </c>
      <c r="E9" s="5" t="s">
        <v>337</v>
      </c>
    </row>
    <row r="10" spans="1:5" x14ac:dyDescent="0.35">
      <c r="A10" s="1" t="s">
        <v>44</v>
      </c>
      <c r="B10" t="s">
        <v>71</v>
      </c>
      <c r="C10">
        <f t="shared" si="0"/>
        <v>1908</v>
      </c>
      <c r="D10" s="4">
        <f t="shared" si="1"/>
        <v>400000</v>
      </c>
      <c r="E10" s="5" t="s">
        <v>338</v>
      </c>
    </row>
    <row r="11" spans="1:5" x14ac:dyDescent="0.35">
      <c r="A11" s="1" t="s">
        <v>49</v>
      </c>
      <c r="B11" t="s">
        <v>72</v>
      </c>
      <c r="C11">
        <f t="shared" si="0"/>
        <v>1909</v>
      </c>
      <c r="D11" s="4">
        <f t="shared" si="1"/>
        <v>450000</v>
      </c>
      <c r="E11" s="5" t="s">
        <v>339</v>
      </c>
    </row>
    <row r="12" spans="1:5" x14ac:dyDescent="0.35">
      <c r="A12" s="1" t="s">
        <v>0</v>
      </c>
      <c r="B12" t="s">
        <v>73</v>
      </c>
      <c r="C12">
        <f t="shared" si="0"/>
        <v>1910</v>
      </c>
      <c r="D12" s="4">
        <f t="shared" si="1"/>
        <v>500000</v>
      </c>
      <c r="E12" s="5" t="s">
        <v>340</v>
      </c>
    </row>
    <row r="13" spans="1:5" x14ac:dyDescent="0.35">
      <c r="A13" s="1" t="s">
        <v>5</v>
      </c>
      <c r="B13" t="s">
        <v>74</v>
      </c>
      <c r="C13">
        <f t="shared" si="0"/>
        <v>1911</v>
      </c>
      <c r="D13" s="4">
        <f t="shared" si="1"/>
        <v>550000</v>
      </c>
      <c r="E13" s="5" t="s">
        <v>341</v>
      </c>
    </row>
    <row r="14" spans="1:5" x14ac:dyDescent="0.35">
      <c r="A14" s="1" t="s">
        <v>10</v>
      </c>
      <c r="B14" t="s">
        <v>75</v>
      </c>
      <c r="C14">
        <f t="shared" si="0"/>
        <v>1912</v>
      </c>
      <c r="D14" s="4">
        <f t="shared" si="1"/>
        <v>600000</v>
      </c>
      <c r="E14" s="5" t="s">
        <v>342</v>
      </c>
    </row>
    <row r="15" spans="1:5" x14ac:dyDescent="0.35">
      <c r="A15" s="1" t="s">
        <v>15</v>
      </c>
      <c r="B15" t="s">
        <v>76</v>
      </c>
      <c r="C15">
        <f t="shared" si="0"/>
        <v>1913</v>
      </c>
      <c r="D15" s="4">
        <f t="shared" si="1"/>
        <v>650000</v>
      </c>
      <c r="E15" s="5" t="s">
        <v>343</v>
      </c>
    </row>
    <row r="16" spans="1:5" x14ac:dyDescent="0.35">
      <c r="A16" s="1" t="s">
        <v>20</v>
      </c>
      <c r="B16" t="s">
        <v>77</v>
      </c>
      <c r="C16">
        <f t="shared" si="0"/>
        <v>1914</v>
      </c>
      <c r="D16" s="4">
        <f t="shared" si="1"/>
        <v>700000</v>
      </c>
      <c r="E16" s="5" t="s">
        <v>344</v>
      </c>
    </row>
    <row r="17" spans="1:5" x14ac:dyDescent="0.35">
      <c r="A17" s="1" t="s">
        <v>25</v>
      </c>
      <c r="B17" t="s">
        <v>78</v>
      </c>
      <c r="C17">
        <f t="shared" si="0"/>
        <v>1915</v>
      </c>
      <c r="D17" s="4">
        <f t="shared" si="1"/>
        <v>750000</v>
      </c>
      <c r="E17" s="5" t="s">
        <v>345</v>
      </c>
    </row>
    <row r="18" spans="1:5" x14ac:dyDescent="0.35">
      <c r="A18" s="1" t="s">
        <v>30</v>
      </c>
      <c r="B18" t="s">
        <v>79</v>
      </c>
      <c r="C18">
        <f t="shared" si="0"/>
        <v>1916</v>
      </c>
      <c r="D18" s="4">
        <f t="shared" si="1"/>
        <v>800000</v>
      </c>
      <c r="E18" s="5" t="s">
        <v>346</v>
      </c>
    </row>
    <row r="19" spans="1:5" x14ac:dyDescent="0.35">
      <c r="A19" s="1" t="s">
        <v>35</v>
      </c>
      <c r="B19" t="s">
        <v>80</v>
      </c>
      <c r="C19">
        <f t="shared" si="0"/>
        <v>1917</v>
      </c>
      <c r="D19" s="4">
        <f t="shared" si="1"/>
        <v>850000</v>
      </c>
      <c r="E19" s="5" t="s">
        <v>347</v>
      </c>
    </row>
    <row r="20" spans="1:5" x14ac:dyDescent="0.35">
      <c r="A20" s="1" t="s">
        <v>40</v>
      </c>
      <c r="B20" t="s">
        <v>81</v>
      </c>
      <c r="C20">
        <f t="shared" si="0"/>
        <v>1918</v>
      </c>
      <c r="D20" s="4">
        <f t="shared" si="1"/>
        <v>900000</v>
      </c>
      <c r="E20" s="5" t="s">
        <v>348</v>
      </c>
    </row>
    <row r="21" spans="1:5" x14ac:dyDescent="0.35">
      <c r="A21" s="1" t="s">
        <v>45</v>
      </c>
      <c r="B21" t="s">
        <v>82</v>
      </c>
      <c r="C21">
        <f t="shared" si="0"/>
        <v>1919</v>
      </c>
      <c r="D21" s="4">
        <f t="shared" si="1"/>
        <v>950000</v>
      </c>
      <c r="E21" s="5" t="s">
        <v>349</v>
      </c>
    </row>
    <row r="22" spans="1:5" x14ac:dyDescent="0.35">
      <c r="A22" s="1" t="s">
        <v>50</v>
      </c>
      <c r="B22" t="s">
        <v>83</v>
      </c>
      <c r="C22">
        <f t="shared" si="0"/>
        <v>1920</v>
      </c>
      <c r="D22" s="4">
        <f t="shared" si="1"/>
        <v>1000000</v>
      </c>
      <c r="E22" s="5" t="s">
        <v>350</v>
      </c>
    </row>
    <row r="23" spans="1:5" x14ac:dyDescent="0.35">
      <c r="A23" s="1" t="s">
        <v>1</v>
      </c>
      <c r="B23" t="s">
        <v>84</v>
      </c>
      <c r="C23">
        <f t="shared" si="0"/>
        <v>1921</v>
      </c>
      <c r="D23" s="4">
        <f t="shared" si="1"/>
        <v>1050000</v>
      </c>
      <c r="E23" s="5" t="s">
        <v>351</v>
      </c>
    </row>
    <row r="24" spans="1:5" x14ac:dyDescent="0.35">
      <c r="A24" s="1" t="s">
        <v>6</v>
      </c>
      <c r="B24" t="s">
        <v>85</v>
      </c>
      <c r="C24">
        <f t="shared" si="0"/>
        <v>1922</v>
      </c>
      <c r="D24" s="4">
        <f t="shared" si="1"/>
        <v>1100000</v>
      </c>
      <c r="E24" s="5" t="s">
        <v>352</v>
      </c>
    </row>
    <row r="25" spans="1:5" x14ac:dyDescent="0.35">
      <c r="A25" s="1" t="s">
        <v>11</v>
      </c>
      <c r="B25" t="s">
        <v>86</v>
      </c>
      <c r="C25">
        <f t="shared" si="0"/>
        <v>1923</v>
      </c>
      <c r="D25" s="4">
        <f t="shared" si="1"/>
        <v>1150000</v>
      </c>
      <c r="E25" s="5" t="s">
        <v>353</v>
      </c>
    </row>
    <row r="26" spans="1:5" x14ac:dyDescent="0.35">
      <c r="A26" s="1" t="s">
        <v>16</v>
      </c>
      <c r="B26" t="s">
        <v>87</v>
      </c>
      <c r="C26">
        <f t="shared" si="0"/>
        <v>1924</v>
      </c>
      <c r="D26" s="4">
        <f t="shared" si="1"/>
        <v>1200000</v>
      </c>
      <c r="E26" s="5" t="s">
        <v>354</v>
      </c>
    </row>
    <row r="27" spans="1:5" x14ac:dyDescent="0.35">
      <c r="A27" s="1" t="s">
        <v>21</v>
      </c>
      <c r="B27" t="s">
        <v>88</v>
      </c>
      <c r="C27">
        <f t="shared" si="0"/>
        <v>1925</v>
      </c>
      <c r="D27" s="4">
        <f t="shared" si="1"/>
        <v>1250000</v>
      </c>
      <c r="E27" s="5" t="s">
        <v>355</v>
      </c>
    </row>
    <row r="28" spans="1:5" x14ac:dyDescent="0.35">
      <c r="A28" s="1" t="s">
        <v>26</v>
      </c>
      <c r="B28" t="s">
        <v>89</v>
      </c>
      <c r="C28">
        <f t="shared" si="0"/>
        <v>1926</v>
      </c>
      <c r="D28" s="4">
        <f t="shared" si="1"/>
        <v>1300000</v>
      </c>
      <c r="E28" s="5" t="s">
        <v>356</v>
      </c>
    </row>
    <row r="29" spans="1:5" x14ac:dyDescent="0.35">
      <c r="A29" s="1" t="s">
        <v>31</v>
      </c>
      <c r="B29" t="s">
        <v>90</v>
      </c>
      <c r="C29">
        <f t="shared" si="0"/>
        <v>1927</v>
      </c>
      <c r="D29" s="4">
        <f t="shared" si="1"/>
        <v>1350000</v>
      </c>
      <c r="E29" s="5" t="s">
        <v>357</v>
      </c>
    </row>
    <row r="30" spans="1:5" x14ac:dyDescent="0.35">
      <c r="A30" s="1" t="s">
        <v>36</v>
      </c>
      <c r="B30" t="s">
        <v>91</v>
      </c>
      <c r="C30">
        <f t="shared" si="0"/>
        <v>1928</v>
      </c>
      <c r="D30" s="4">
        <f t="shared" si="1"/>
        <v>1400000</v>
      </c>
      <c r="E30" s="5" t="s">
        <v>358</v>
      </c>
    </row>
    <row r="31" spans="1:5" x14ac:dyDescent="0.35">
      <c r="A31" s="1" t="s">
        <v>41</v>
      </c>
      <c r="B31" t="s">
        <v>92</v>
      </c>
      <c r="C31">
        <f t="shared" si="0"/>
        <v>1929</v>
      </c>
      <c r="D31" s="4">
        <f t="shared" si="1"/>
        <v>1450000</v>
      </c>
      <c r="E31" s="5" t="s">
        <v>359</v>
      </c>
    </row>
    <row r="32" spans="1:5" x14ac:dyDescent="0.35">
      <c r="A32" s="1" t="s">
        <v>46</v>
      </c>
      <c r="B32" t="s">
        <v>93</v>
      </c>
      <c r="C32">
        <f t="shared" si="0"/>
        <v>1930</v>
      </c>
      <c r="D32" s="4">
        <f t="shared" si="1"/>
        <v>1500000</v>
      </c>
      <c r="E32" s="5" t="s">
        <v>360</v>
      </c>
    </row>
    <row r="33" spans="1:5" x14ac:dyDescent="0.35">
      <c r="A33" s="1" t="s">
        <v>2</v>
      </c>
      <c r="B33" t="s">
        <v>89</v>
      </c>
      <c r="C33">
        <f t="shared" si="0"/>
        <v>1931</v>
      </c>
      <c r="D33" s="4">
        <f t="shared" si="1"/>
        <v>1550000</v>
      </c>
      <c r="E33" s="5" t="s">
        <v>55</v>
      </c>
    </row>
    <row r="34" spans="1:5" x14ac:dyDescent="0.35">
      <c r="A34" s="1" t="s">
        <v>7</v>
      </c>
      <c r="B34" t="s">
        <v>92</v>
      </c>
      <c r="C34">
        <f t="shared" si="0"/>
        <v>1932</v>
      </c>
      <c r="D34" s="4">
        <f t="shared" si="1"/>
        <v>1600000</v>
      </c>
      <c r="E34" s="5"/>
    </row>
    <row r="35" spans="1:5" x14ac:dyDescent="0.35">
      <c r="A35" s="1" t="s">
        <v>12</v>
      </c>
      <c r="B35" t="s">
        <v>90</v>
      </c>
      <c r="C35">
        <f t="shared" si="0"/>
        <v>1933</v>
      </c>
      <c r="D35" s="4">
        <f t="shared" si="1"/>
        <v>1650000</v>
      </c>
      <c r="E35" s="5"/>
    </row>
    <row r="36" spans="1:5" x14ac:dyDescent="0.35">
      <c r="A36" s="1" t="s">
        <v>17</v>
      </c>
      <c r="B36" t="s">
        <v>77</v>
      </c>
      <c r="C36">
        <f t="shared" si="0"/>
        <v>1934</v>
      </c>
      <c r="D36" s="4">
        <f t="shared" si="1"/>
        <v>1700000</v>
      </c>
      <c r="E36" s="5"/>
    </row>
    <row r="37" spans="1:5" x14ac:dyDescent="0.35">
      <c r="A37" s="1" t="s">
        <v>22</v>
      </c>
      <c r="B37" t="s">
        <v>76</v>
      </c>
      <c r="C37">
        <f t="shared" si="0"/>
        <v>1935</v>
      </c>
      <c r="D37" s="4">
        <f t="shared" si="1"/>
        <v>1750000</v>
      </c>
      <c r="E37" s="5"/>
    </row>
    <row r="38" spans="1:5" x14ac:dyDescent="0.35">
      <c r="A38" s="1" t="s">
        <v>27</v>
      </c>
      <c r="B38" t="s">
        <v>94</v>
      </c>
      <c r="C38">
        <f t="shared" si="0"/>
        <v>1936</v>
      </c>
      <c r="D38" s="4">
        <f t="shared" si="1"/>
        <v>1800000</v>
      </c>
      <c r="E38" s="5"/>
    </row>
    <row r="39" spans="1:5" x14ac:dyDescent="0.35">
      <c r="A39" s="1" t="s">
        <v>32</v>
      </c>
      <c r="B39" t="s">
        <v>95</v>
      </c>
      <c r="C39">
        <f t="shared" si="0"/>
        <v>1937</v>
      </c>
      <c r="D39" s="4">
        <f t="shared" si="1"/>
        <v>1850000</v>
      </c>
      <c r="E39" s="5"/>
    </row>
    <row r="40" spans="1:5" x14ac:dyDescent="0.35">
      <c r="A40" s="1" t="s">
        <v>37</v>
      </c>
      <c r="B40" t="s">
        <v>96</v>
      </c>
      <c r="C40">
        <f t="shared" si="0"/>
        <v>1938</v>
      </c>
      <c r="D40" s="4">
        <f t="shared" si="1"/>
        <v>1900000</v>
      </c>
      <c r="E40" s="5"/>
    </row>
    <row r="41" spans="1:5" x14ac:dyDescent="0.35">
      <c r="A41" s="1" t="s">
        <v>42</v>
      </c>
      <c r="B41" t="s">
        <v>97</v>
      </c>
      <c r="C41">
        <f t="shared" si="0"/>
        <v>1939</v>
      </c>
      <c r="D41" s="4">
        <f t="shared" si="1"/>
        <v>1950000</v>
      </c>
      <c r="E41" s="5"/>
    </row>
    <row r="42" spans="1:5" x14ac:dyDescent="0.35">
      <c r="A42" s="1" t="s">
        <v>47</v>
      </c>
      <c r="B42" t="s">
        <v>98</v>
      </c>
      <c r="C42">
        <f t="shared" si="0"/>
        <v>1940</v>
      </c>
      <c r="D42" s="4">
        <f t="shared" si="1"/>
        <v>2000000</v>
      </c>
      <c r="E42" s="5"/>
    </row>
    <row r="43" spans="1:5" x14ac:dyDescent="0.35">
      <c r="A43" s="1" t="s">
        <v>3</v>
      </c>
      <c r="B43" t="s">
        <v>99</v>
      </c>
      <c r="C43">
        <f t="shared" si="0"/>
        <v>1941</v>
      </c>
      <c r="D43" s="4" t="s">
        <v>327</v>
      </c>
      <c r="E43" s="5"/>
    </row>
    <row r="44" spans="1:5" x14ac:dyDescent="0.35">
      <c r="A44" s="1" t="s">
        <v>8</v>
      </c>
      <c r="B44" t="s">
        <v>100</v>
      </c>
      <c r="C44">
        <f t="shared" si="0"/>
        <v>1942</v>
      </c>
      <c r="D44" s="4"/>
      <c r="E44" s="5"/>
    </row>
    <row r="45" spans="1:5" x14ac:dyDescent="0.35">
      <c r="A45" s="1" t="s">
        <v>13</v>
      </c>
      <c r="B45" t="s">
        <v>101</v>
      </c>
      <c r="C45">
        <f t="shared" si="0"/>
        <v>1943</v>
      </c>
      <c r="D45" s="4"/>
      <c r="E45" s="5"/>
    </row>
    <row r="46" spans="1:5" x14ac:dyDescent="0.35">
      <c r="A46" s="1" t="s">
        <v>18</v>
      </c>
      <c r="B46" t="s">
        <v>102</v>
      </c>
      <c r="C46">
        <f t="shared" si="0"/>
        <v>1944</v>
      </c>
      <c r="D46" s="4"/>
      <c r="E46" s="5"/>
    </row>
    <row r="47" spans="1:5" x14ac:dyDescent="0.35">
      <c r="A47" s="1" t="s">
        <v>23</v>
      </c>
      <c r="B47" t="s">
        <v>103</v>
      </c>
      <c r="C47">
        <f t="shared" si="0"/>
        <v>1945</v>
      </c>
      <c r="D47" s="4"/>
      <c r="E47" s="5"/>
    </row>
    <row r="48" spans="1:5" x14ac:dyDescent="0.35">
      <c r="A48" s="1" t="s">
        <v>28</v>
      </c>
      <c r="B48" t="s">
        <v>104</v>
      </c>
      <c r="C48">
        <f t="shared" si="0"/>
        <v>1946</v>
      </c>
      <c r="D48" s="4"/>
      <c r="E48" s="5"/>
    </row>
    <row r="49" spans="1:5" x14ac:dyDescent="0.35">
      <c r="A49" s="1" t="s">
        <v>33</v>
      </c>
      <c r="B49" t="s">
        <v>105</v>
      </c>
      <c r="C49">
        <f t="shared" si="0"/>
        <v>1947</v>
      </c>
      <c r="D49" s="4"/>
      <c r="E49" s="5"/>
    </row>
    <row r="50" spans="1:5" x14ac:dyDescent="0.35">
      <c r="A50" s="1" t="s">
        <v>38</v>
      </c>
      <c r="B50" t="s">
        <v>52</v>
      </c>
      <c r="C50">
        <f t="shared" si="0"/>
        <v>1948</v>
      </c>
      <c r="D50" s="4"/>
      <c r="E50" s="5"/>
    </row>
    <row r="51" spans="1:5" x14ac:dyDescent="0.35">
      <c r="A51" s="1" t="s">
        <v>43</v>
      </c>
      <c r="B51" t="s">
        <v>106</v>
      </c>
      <c r="C51">
        <f t="shared" si="0"/>
        <v>1949</v>
      </c>
      <c r="D51" s="4"/>
      <c r="E51" s="5"/>
    </row>
    <row r="52" spans="1:5" x14ac:dyDescent="0.35">
      <c r="A52" s="1" t="s">
        <v>48</v>
      </c>
      <c r="B52" t="s">
        <v>107</v>
      </c>
      <c r="C52">
        <f t="shared" si="0"/>
        <v>1950</v>
      </c>
      <c r="D52" s="4"/>
      <c r="E52" s="5"/>
    </row>
    <row r="53" spans="1:5" x14ac:dyDescent="0.35">
      <c r="A53" s="1" t="s">
        <v>327</v>
      </c>
      <c r="B53" t="s">
        <v>53</v>
      </c>
      <c r="C53">
        <f t="shared" si="0"/>
        <v>1951</v>
      </c>
      <c r="D53" s="4"/>
      <c r="E53" s="5"/>
    </row>
    <row r="54" spans="1:5" x14ac:dyDescent="0.35">
      <c r="B54" t="s">
        <v>108</v>
      </c>
      <c r="C54">
        <f t="shared" si="0"/>
        <v>1952</v>
      </c>
      <c r="D54" s="4"/>
      <c r="E54" s="5"/>
    </row>
    <row r="55" spans="1:5" x14ac:dyDescent="0.35">
      <c r="B55" t="s">
        <v>109</v>
      </c>
      <c r="C55">
        <f t="shared" si="0"/>
        <v>1953</v>
      </c>
      <c r="D55" s="4"/>
      <c r="E55" s="5"/>
    </row>
    <row r="56" spans="1:5" x14ac:dyDescent="0.35">
      <c r="B56" t="s">
        <v>110</v>
      </c>
      <c r="C56">
        <f t="shared" si="0"/>
        <v>1954</v>
      </c>
      <c r="D56" s="4"/>
      <c r="E56" s="5"/>
    </row>
    <row r="57" spans="1:5" x14ac:dyDescent="0.35">
      <c r="B57" t="s">
        <v>111</v>
      </c>
      <c r="C57">
        <f t="shared" si="0"/>
        <v>1955</v>
      </c>
      <c r="D57" s="4"/>
      <c r="E57" s="5"/>
    </row>
    <row r="58" spans="1:5" x14ac:dyDescent="0.35">
      <c r="B58" t="s">
        <v>112</v>
      </c>
      <c r="C58">
        <f t="shared" si="0"/>
        <v>1956</v>
      </c>
      <c r="D58" s="4"/>
      <c r="E58" s="5"/>
    </row>
    <row r="59" spans="1:5" x14ac:dyDescent="0.35">
      <c r="B59" t="s">
        <v>113</v>
      </c>
      <c r="C59">
        <f t="shared" si="0"/>
        <v>1957</v>
      </c>
      <c r="D59" s="4"/>
      <c r="E59" s="5"/>
    </row>
    <row r="60" spans="1:5" x14ac:dyDescent="0.35">
      <c r="B60" t="s">
        <v>51</v>
      </c>
      <c r="C60">
        <f t="shared" si="0"/>
        <v>1958</v>
      </c>
      <c r="D60" s="4"/>
      <c r="E60" s="5"/>
    </row>
    <row r="61" spans="1:5" x14ac:dyDescent="0.35">
      <c r="B61" t="s">
        <v>114</v>
      </c>
      <c r="C61">
        <f t="shared" si="0"/>
        <v>1959</v>
      </c>
      <c r="D61" s="4"/>
      <c r="E61" s="5"/>
    </row>
    <row r="62" spans="1:5" x14ac:dyDescent="0.35">
      <c r="B62" t="s">
        <v>54</v>
      </c>
      <c r="C62">
        <f t="shared" si="0"/>
        <v>1960</v>
      </c>
      <c r="D62" s="4"/>
      <c r="E62" s="5"/>
    </row>
    <row r="63" spans="1:5" x14ac:dyDescent="0.35">
      <c r="B63" t="s">
        <v>115</v>
      </c>
      <c r="C63">
        <f t="shared" si="0"/>
        <v>1961</v>
      </c>
      <c r="D63" s="4"/>
      <c r="E63" s="5"/>
    </row>
    <row r="64" spans="1:5" x14ac:dyDescent="0.35">
      <c r="B64" t="s">
        <v>116</v>
      </c>
      <c r="C64">
        <f t="shared" si="0"/>
        <v>1962</v>
      </c>
      <c r="D64" s="4"/>
      <c r="E64" s="5"/>
    </row>
    <row r="65" spans="2:5" x14ac:dyDescent="0.35">
      <c r="B65" t="s">
        <v>117</v>
      </c>
      <c r="C65">
        <f t="shared" si="0"/>
        <v>1963</v>
      </c>
      <c r="D65" s="4"/>
      <c r="E65" s="5"/>
    </row>
    <row r="66" spans="2:5" x14ac:dyDescent="0.35">
      <c r="B66" t="s">
        <v>118</v>
      </c>
      <c r="C66">
        <f t="shared" si="0"/>
        <v>1964</v>
      </c>
      <c r="D66" s="4"/>
      <c r="E66" s="5"/>
    </row>
    <row r="67" spans="2:5" x14ac:dyDescent="0.35">
      <c r="B67" t="s">
        <v>119</v>
      </c>
      <c r="C67">
        <f t="shared" si="0"/>
        <v>1965</v>
      </c>
      <c r="D67" s="4"/>
      <c r="E67" s="5"/>
    </row>
    <row r="68" spans="2:5" x14ac:dyDescent="0.35">
      <c r="B68" t="s">
        <v>120</v>
      </c>
      <c r="C68">
        <f t="shared" ref="C68:C123" si="2">C67+1</f>
        <v>1966</v>
      </c>
      <c r="D68" s="4"/>
      <c r="E68" s="5"/>
    </row>
    <row r="69" spans="2:5" x14ac:dyDescent="0.35">
      <c r="B69" t="s">
        <v>121</v>
      </c>
      <c r="C69">
        <f t="shared" si="2"/>
        <v>1967</v>
      </c>
      <c r="D69" s="4"/>
      <c r="E69" s="5"/>
    </row>
    <row r="70" spans="2:5" x14ac:dyDescent="0.35">
      <c r="B70" t="s">
        <v>122</v>
      </c>
      <c r="C70">
        <f t="shared" si="2"/>
        <v>1968</v>
      </c>
      <c r="D70" s="4"/>
    </row>
    <row r="71" spans="2:5" x14ac:dyDescent="0.35">
      <c r="B71" t="s">
        <v>123</v>
      </c>
      <c r="C71">
        <f t="shared" si="2"/>
        <v>1969</v>
      </c>
      <c r="D71" s="4"/>
    </row>
    <row r="72" spans="2:5" x14ac:dyDescent="0.35">
      <c r="B72" t="s">
        <v>124</v>
      </c>
      <c r="C72">
        <f t="shared" si="2"/>
        <v>1970</v>
      </c>
      <c r="D72" s="4"/>
    </row>
    <row r="73" spans="2:5" x14ac:dyDescent="0.35">
      <c r="B73" t="s">
        <v>125</v>
      </c>
      <c r="C73">
        <f t="shared" si="2"/>
        <v>1971</v>
      </c>
      <c r="D73" s="4"/>
    </row>
    <row r="74" spans="2:5" x14ac:dyDescent="0.35">
      <c r="B74" t="s">
        <v>126</v>
      </c>
      <c r="C74">
        <f t="shared" si="2"/>
        <v>1972</v>
      </c>
      <c r="D74" s="4"/>
    </row>
    <row r="75" spans="2:5" x14ac:dyDescent="0.35">
      <c r="B75" t="s">
        <v>127</v>
      </c>
      <c r="C75">
        <f t="shared" si="2"/>
        <v>1973</v>
      </c>
      <c r="D75" s="4"/>
    </row>
    <row r="76" spans="2:5" x14ac:dyDescent="0.35">
      <c r="B76" t="s">
        <v>128</v>
      </c>
      <c r="C76">
        <f t="shared" si="2"/>
        <v>1974</v>
      </c>
      <c r="D76" s="4"/>
    </row>
    <row r="77" spans="2:5" x14ac:dyDescent="0.35">
      <c r="B77" t="s">
        <v>129</v>
      </c>
      <c r="C77">
        <f t="shared" si="2"/>
        <v>1975</v>
      </c>
      <c r="D77" s="4"/>
    </row>
    <row r="78" spans="2:5" x14ac:dyDescent="0.35">
      <c r="B78" t="s">
        <v>130</v>
      </c>
      <c r="C78">
        <f t="shared" si="2"/>
        <v>1976</v>
      </c>
      <c r="D78" s="4"/>
    </row>
    <row r="79" spans="2:5" x14ac:dyDescent="0.35">
      <c r="B79" t="s">
        <v>130</v>
      </c>
      <c r="C79">
        <f t="shared" si="2"/>
        <v>1977</v>
      </c>
      <c r="D79" s="4"/>
    </row>
    <row r="80" spans="2:5" x14ac:dyDescent="0.35">
      <c r="B80" t="s">
        <v>131</v>
      </c>
      <c r="C80">
        <f t="shared" si="2"/>
        <v>1978</v>
      </c>
      <c r="D80" s="4"/>
    </row>
    <row r="81" spans="2:4" x14ac:dyDescent="0.35">
      <c r="B81" t="s">
        <v>132</v>
      </c>
      <c r="C81">
        <f t="shared" si="2"/>
        <v>1979</v>
      </c>
      <c r="D81" s="4"/>
    </row>
    <row r="82" spans="2:4" x14ac:dyDescent="0.35">
      <c r="B82" t="s">
        <v>133</v>
      </c>
      <c r="C82">
        <f t="shared" si="2"/>
        <v>1980</v>
      </c>
      <c r="D82" s="4"/>
    </row>
    <row r="83" spans="2:4" x14ac:dyDescent="0.35">
      <c r="B83" t="s">
        <v>134</v>
      </c>
      <c r="C83">
        <f t="shared" si="2"/>
        <v>1981</v>
      </c>
      <c r="D83" s="4"/>
    </row>
    <row r="84" spans="2:4" x14ac:dyDescent="0.35">
      <c r="B84" t="s">
        <v>126</v>
      </c>
      <c r="C84">
        <f t="shared" si="2"/>
        <v>1982</v>
      </c>
      <c r="D84" s="4"/>
    </row>
    <row r="85" spans="2:4" x14ac:dyDescent="0.35">
      <c r="B85" t="s">
        <v>126</v>
      </c>
      <c r="C85">
        <f t="shared" si="2"/>
        <v>1983</v>
      </c>
      <c r="D85" s="4"/>
    </row>
    <row r="86" spans="2:4" x14ac:dyDescent="0.35">
      <c r="B86" t="s">
        <v>135</v>
      </c>
      <c r="C86">
        <f t="shared" si="2"/>
        <v>1984</v>
      </c>
      <c r="D86" s="4"/>
    </row>
    <row r="87" spans="2:4" x14ac:dyDescent="0.35">
      <c r="B87" t="s">
        <v>136</v>
      </c>
      <c r="C87">
        <f t="shared" si="2"/>
        <v>1985</v>
      </c>
      <c r="D87" s="4"/>
    </row>
    <row r="88" spans="2:4" x14ac:dyDescent="0.35">
      <c r="B88" t="s">
        <v>137</v>
      </c>
      <c r="C88">
        <f t="shared" si="2"/>
        <v>1986</v>
      </c>
      <c r="D88" s="4"/>
    </row>
    <row r="89" spans="2:4" x14ac:dyDescent="0.35">
      <c r="B89" t="s">
        <v>138</v>
      </c>
      <c r="C89">
        <f t="shared" si="2"/>
        <v>1987</v>
      </c>
      <c r="D89" s="4"/>
    </row>
    <row r="90" spans="2:4" x14ac:dyDescent="0.35">
      <c r="B90" t="s">
        <v>139</v>
      </c>
      <c r="C90">
        <f t="shared" si="2"/>
        <v>1988</v>
      </c>
      <c r="D90" s="4"/>
    </row>
    <row r="91" spans="2:4" x14ac:dyDescent="0.35">
      <c r="B91" t="s">
        <v>140</v>
      </c>
      <c r="C91">
        <f t="shared" si="2"/>
        <v>1989</v>
      </c>
      <c r="D91" s="4"/>
    </row>
    <row r="92" spans="2:4" x14ac:dyDescent="0.35">
      <c r="B92" t="s">
        <v>141</v>
      </c>
      <c r="C92">
        <f t="shared" si="2"/>
        <v>1990</v>
      </c>
      <c r="D92" s="4"/>
    </row>
    <row r="93" spans="2:4" x14ac:dyDescent="0.35">
      <c r="B93" t="s">
        <v>142</v>
      </c>
      <c r="C93">
        <f t="shared" si="2"/>
        <v>1991</v>
      </c>
      <c r="D93" s="4"/>
    </row>
    <row r="94" spans="2:4" x14ac:dyDescent="0.35">
      <c r="B94" t="s">
        <v>143</v>
      </c>
      <c r="C94">
        <f t="shared" si="2"/>
        <v>1992</v>
      </c>
      <c r="D94" s="4"/>
    </row>
    <row r="95" spans="2:4" x14ac:dyDescent="0.35">
      <c r="B95" t="s">
        <v>144</v>
      </c>
      <c r="C95">
        <f t="shared" si="2"/>
        <v>1993</v>
      </c>
      <c r="D95" s="4"/>
    </row>
    <row r="96" spans="2:4" x14ac:dyDescent="0.35">
      <c r="B96" t="s">
        <v>145</v>
      </c>
      <c r="C96">
        <f t="shared" si="2"/>
        <v>1994</v>
      </c>
      <c r="D96" s="4"/>
    </row>
    <row r="97" spans="2:4" x14ac:dyDescent="0.35">
      <c r="B97" t="s">
        <v>146</v>
      </c>
      <c r="C97">
        <f t="shared" si="2"/>
        <v>1995</v>
      </c>
      <c r="D97" s="4"/>
    </row>
    <row r="98" spans="2:4" x14ac:dyDescent="0.35">
      <c r="B98" t="s">
        <v>147</v>
      </c>
      <c r="C98">
        <f t="shared" si="2"/>
        <v>1996</v>
      </c>
      <c r="D98" s="4"/>
    </row>
    <row r="99" spans="2:4" x14ac:dyDescent="0.35">
      <c r="B99" t="s">
        <v>148</v>
      </c>
      <c r="C99">
        <f t="shared" si="2"/>
        <v>1997</v>
      </c>
      <c r="D99" s="4"/>
    </row>
    <row r="100" spans="2:4" x14ac:dyDescent="0.35">
      <c r="B100" t="s">
        <v>149</v>
      </c>
      <c r="C100">
        <f t="shared" si="2"/>
        <v>1998</v>
      </c>
      <c r="D100" s="4"/>
    </row>
    <row r="101" spans="2:4" x14ac:dyDescent="0.35">
      <c r="B101" t="s">
        <v>150</v>
      </c>
      <c r="C101">
        <f t="shared" si="2"/>
        <v>1999</v>
      </c>
      <c r="D101" s="4"/>
    </row>
    <row r="102" spans="2:4" x14ac:dyDescent="0.35">
      <c r="B102" t="s">
        <v>151</v>
      </c>
      <c r="C102">
        <f t="shared" si="2"/>
        <v>2000</v>
      </c>
      <c r="D102" s="4"/>
    </row>
    <row r="103" spans="2:4" x14ac:dyDescent="0.35">
      <c r="B103" t="s">
        <v>152</v>
      </c>
      <c r="C103">
        <f t="shared" si="2"/>
        <v>2001</v>
      </c>
      <c r="D103" s="4"/>
    </row>
    <row r="104" spans="2:4" x14ac:dyDescent="0.35">
      <c r="B104" t="s">
        <v>153</v>
      </c>
      <c r="C104">
        <f t="shared" si="2"/>
        <v>2002</v>
      </c>
      <c r="D104" s="4"/>
    </row>
    <row r="105" spans="2:4" x14ac:dyDescent="0.35">
      <c r="B105" t="s">
        <v>154</v>
      </c>
      <c r="C105">
        <f t="shared" si="2"/>
        <v>2003</v>
      </c>
      <c r="D105" s="4"/>
    </row>
    <row r="106" spans="2:4" x14ac:dyDescent="0.35">
      <c r="B106" t="s">
        <v>155</v>
      </c>
      <c r="C106">
        <f t="shared" si="2"/>
        <v>2004</v>
      </c>
      <c r="D106" s="4"/>
    </row>
    <row r="107" spans="2:4" x14ac:dyDescent="0.35">
      <c r="B107" t="s">
        <v>156</v>
      </c>
      <c r="C107">
        <f t="shared" si="2"/>
        <v>2005</v>
      </c>
      <c r="D107" s="4"/>
    </row>
    <row r="108" spans="2:4" x14ac:dyDescent="0.35">
      <c r="B108" t="s">
        <v>157</v>
      </c>
      <c r="C108">
        <f t="shared" si="2"/>
        <v>2006</v>
      </c>
      <c r="D108" s="4"/>
    </row>
    <row r="109" spans="2:4" x14ac:dyDescent="0.35">
      <c r="B109" t="s">
        <v>158</v>
      </c>
      <c r="C109">
        <f t="shared" si="2"/>
        <v>2007</v>
      </c>
      <c r="D109" s="4"/>
    </row>
    <row r="110" spans="2:4" x14ac:dyDescent="0.35">
      <c r="B110" t="s">
        <v>159</v>
      </c>
      <c r="C110">
        <f t="shared" si="2"/>
        <v>2008</v>
      </c>
      <c r="D110" s="4"/>
    </row>
    <row r="111" spans="2:4" x14ac:dyDescent="0.35">
      <c r="B111" t="s">
        <v>160</v>
      </c>
      <c r="C111">
        <f t="shared" si="2"/>
        <v>2009</v>
      </c>
      <c r="D111" s="4"/>
    </row>
    <row r="112" spans="2:4" x14ac:dyDescent="0.35">
      <c r="B112" t="s">
        <v>161</v>
      </c>
      <c r="C112">
        <f t="shared" si="2"/>
        <v>2010</v>
      </c>
      <c r="D112" s="4"/>
    </row>
    <row r="113" spans="2:4" x14ac:dyDescent="0.35">
      <c r="B113" t="s">
        <v>162</v>
      </c>
      <c r="C113">
        <f t="shared" si="2"/>
        <v>2011</v>
      </c>
      <c r="D113" s="4"/>
    </row>
    <row r="114" spans="2:4" x14ac:dyDescent="0.35">
      <c r="B114" t="s">
        <v>163</v>
      </c>
      <c r="C114">
        <f t="shared" si="2"/>
        <v>2012</v>
      </c>
      <c r="D114" s="4"/>
    </row>
    <row r="115" spans="2:4" x14ac:dyDescent="0.35">
      <c r="B115" t="s">
        <v>164</v>
      </c>
      <c r="C115">
        <f t="shared" si="2"/>
        <v>2013</v>
      </c>
      <c r="D115" s="4"/>
    </row>
    <row r="116" spans="2:4" x14ac:dyDescent="0.35">
      <c r="B116" t="s">
        <v>165</v>
      </c>
      <c r="C116">
        <f t="shared" si="2"/>
        <v>2014</v>
      </c>
      <c r="D116" s="4"/>
    </row>
    <row r="117" spans="2:4" x14ac:dyDescent="0.35">
      <c r="B117" t="s">
        <v>166</v>
      </c>
      <c r="C117">
        <f t="shared" si="2"/>
        <v>2015</v>
      </c>
      <c r="D117" s="4"/>
    </row>
    <row r="118" spans="2:4" x14ac:dyDescent="0.35">
      <c r="B118" t="s">
        <v>167</v>
      </c>
      <c r="C118">
        <f t="shared" si="2"/>
        <v>2016</v>
      </c>
      <c r="D118" s="4"/>
    </row>
    <row r="119" spans="2:4" x14ac:dyDescent="0.35">
      <c r="B119" t="s">
        <v>168</v>
      </c>
      <c r="C119">
        <f t="shared" si="2"/>
        <v>2017</v>
      </c>
      <c r="D119" s="4"/>
    </row>
    <row r="120" spans="2:4" x14ac:dyDescent="0.35">
      <c r="B120" t="s">
        <v>169</v>
      </c>
      <c r="C120">
        <f t="shared" si="2"/>
        <v>2018</v>
      </c>
      <c r="D120" s="4"/>
    </row>
    <row r="121" spans="2:4" x14ac:dyDescent="0.35">
      <c r="B121" t="s">
        <v>170</v>
      </c>
      <c r="C121">
        <f t="shared" si="2"/>
        <v>2019</v>
      </c>
      <c r="D121" s="4"/>
    </row>
    <row r="122" spans="2:4" x14ac:dyDescent="0.35">
      <c r="B122" t="s">
        <v>171</v>
      </c>
      <c r="C122">
        <f t="shared" si="2"/>
        <v>2020</v>
      </c>
      <c r="D122" s="4"/>
    </row>
    <row r="123" spans="2:4" x14ac:dyDescent="0.35">
      <c r="B123" t="s">
        <v>172</v>
      </c>
      <c r="C123">
        <f t="shared" si="2"/>
        <v>2021</v>
      </c>
      <c r="D123" s="4"/>
    </row>
    <row r="124" spans="2:4" x14ac:dyDescent="0.35">
      <c r="B124" t="s">
        <v>173</v>
      </c>
      <c r="D124" s="4"/>
    </row>
    <row r="125" spans="2:4" x14ac:dyDescent="0.35">
      <c r="B125" t="s">
        <v>174</v>
      </c>
      <c r="D125" s="4"/>
    </row>
    <row r="126" spans="2:4" x14ac:dyDescent="0.35">
      <c r="B126" t="s">
        <v>57</v>
      </c>
      <c r="D126" s="4"/>
    </row>
    <row r="127" spans="2:4" x14ac:dyDescent="0.35">
      <c r="B127" t="s">
        <v>175</v>
      </c>
      <c r="D127" s="4"/>
    </row>
    <row r="128" spans="2:4" x14ac:dyDescent="0.35">
      <c r="B128" t="s">
        <v>176</v>
      </c>
      <c r="D128" s="4"/>
    </row>
    <row r="129" spans="2:4" x14ac:dyDescent="0.35">
      <c r="B129" t="s">
        <v>56</v>
      </c>
      <c r="D129" s="4"/>
    </row>
    <row r="130" spans="2:4" x14ac:dyDescent="0.35">
      <c r="B130" t="s">
        <v>177</v>
      </c>
      <c r="D130" s="4"/>
    </row>
    <row r="131" spans="2:4" x14ac:dyDescent="0.35">
      <c r="B131" t="s">
        <v>62</v>
      </c>
      <c r="D131" s="4"/>
    </row>
    <row r="132" spans="2:4" x14ac:dyDescent="0.35">
      <c r="B132" t="s">
        <v>178</v>
      </c>
      <c r="D132" s="4"/>
    </row>
    <row r="133" spans="2:4" x14ac:dyDescent="0.35">
      <c r="B133" t="s">
        <v>60</v>
      </c>
      <c r="D133" s="4"/>
    </row>
    <row r="134" spans="2:4" x14ac:dyDescent="0.35">
      <c r="B134" t="s">
        <v>179</v>
      </c>
      <c r="D134" s="4"/>
    </row>
    <row r="135" spans="2:4" x14ac:dyDescent="0.35">
      <c r="B135" t="s">
        <v>61</v>
      </c>
      <c r="D135" s="4"/>
    </row>
    <row r="136" spans="2:4" x14ac:dyDescent="0.35">
      <c r="B136" t="s">
        <v>59</v>
      </c>
      <c r="D136" s="4"/>
    </row>
    <row r="137" spans="2:4" x14ac:dyDescent="0.35">
      <c r="B137" t="s">
        <v>58</v>
      </c>
      <c r="D137" s="4"/>
    </row>
    <row r="138" spans="2:4" x14ac:dyDescent="0.35">
      <c r="B138" t="s">
        <v>180</v>
      </c>
      <c r="D138" s="4"/>
    </row>
    <row r="139" spans="2:4" x14ac:dyDescent="0.35">
      <c r="B139" t="s">
        <v>181</v>
      </c>
      <c r="D139" s="4"/>
    </row>
    <row r="140" spans="2:4" x14ac:dyDescent="0.35">
      <c r="B140" t="s">
        <v>182</v>
      </c>
      <c r="D140" s="4"/>
    </row>
    <row r="141" spans="2:4" x14ac:dyDescent="0.35">
      <c r="B141" t="s">
        <v>183</v>
      </c>
      <c r="D141" s="4"/>
    </row>
    <row r="142" spans="2:4" x14ac:dyDescent="0.35">
      <c r="B142" t="s">
        <v>184</v>
      </c>
      <c r="D142" s="4"/>
    </row>
    <row r="143" spans="2:4" x14ac:dyDescent="0.35">
      <c r="B143" t="s">
        <v>185</v>
      </c>
      <c r="D143" s="4"/>
    </row>
    <row r="144" spans="2:4" x14ac:dyDescent="0.35">
      <c r="B144" t="s">
        <v>186</v>
      </c>
      <c r="D144" s="4"/>
    </row>
    <row r="145" spans="2:4" x14ac:dyDescent="0.35">
      <c r="B145" t="s">
        <v>187</v>
      </c>
      <c r="D145" s="4"/>
    </row>
    <row r="146" spans="2:4" x14ac:dyDescent="0.35">
      <c r="B146" t="s">
        <v>188</v>
      </c>
      <c r="D146" s="4"/>
    </row>
    <row r="147" spans="2:4" x14ac:dyDescent="0.35">
      <c r="B147" t="s">
        <v>189</v>
      </c>
      <c r="D147" s="4"/>
    </row>
    <row r="148" spans="2:4" x14ac:dyDescent="0.35">
      <c r="B148" t="s">
        <v>190</v>
      </c>
      <c r="D148" s="4"/>
    </row>
    <row r="149" spans="2:4" x14ac:dyDescent="0.35">
      <c r="B149" t="s">
        <v>191</v>
      </c>
      <c r="D149" s="4"/>
    </row>
    <row r="150" spans="2:4" x14ac:dyDescent="0.35">
      <c r="B150" t="s">
        <v>192</v>
      </c>
      <c r="D150" s="4"/>
    </row>
    <row r="151" spans="2:4" x14ac:dyDescent="0.35">
      <c r="B151" t="s">
        <v>193</v>
      </c>
      <c r="D151" s="4"/>
    </row>
    <row r="152" spans="2:4" x14ac:dyDescent="0.35">
      <c r="B152" t="s">
        <v>194</v>
      </c>
      <c r="D152" s="4"/>
    </row>
    <row r="153" spans="2:4" x14ac:dyDescent="0.35">
      <c r="B153" t="s">
        <v>195</v>
      </c>
      <c r="D153" s="4"/>
    </row>
    <row r="154" spans="2:4" x14ac:dyDescent="0.35">
      <c r="B154" t="s">
        <v>196</v>
      </c>
      <c r="D154" s="4"/>
    </row>
    <row r="155" spans="2:4" x14ac:dyDescent="0.35">
      <c r="B155" t="s">
        <v>197</v>
      </c>
      <c r="D155" s="4"/>
    </row>
    <row r="156" spans="2:4" x14ac:dyDescent="0.35">
      <c r="B156" t="s">
        <v>198</v>
      </c>
      <c r="D156" s="4"/>
    </row>
    <row r="157" spans="2:4" x14ac:dyDescent="0.35">
      <c r="B157" t="s">
        <v>199</v>
      </c>
      <c r="D157" s="4"/>
    </row>
    <row r="158" spans="2:4" x14ac:dyDescent="0.35">
      <c r="B158" t="s">
        <v>200</v>
      </c>
      <c r="D158" s="4"/>
    </row>
    <row r="159" spans="2:4" x14ac:dyDescent="0.35">
      <c r="B159" t="s">
        <v>201</v>
      </c>
      <c r="D159" s="4"/>
    </row>
    <row r="160" spans="2:4" x14ac:dyDescent="0.35">
      <c r="B160" t="s">
        <v>202</v>
      </c>
      <c r="D160" s="4"/>
    </row>
    <row r="161" spans="2:4" x14ac:dyDescent="0.35">
      <c r="B161" t="s">
        <v>203</v>
      </c>
      <c r="D161" s="4"/>
    </row>
    <row r="162" spans="2:4" x14ac:dyDescent="0.35">
      <c r="B162" t="s">
        <v>204</v>
      </c>
      <c r="D162" s="4"/>
    </row>
    <row r="163" spans="2:4" x14ac:dyDescent="0.35">
      <c r="B163" t="s">
        <v>205</v>
      </c>
      <c r="D163" s="4"/>
    </row>
    <row r="164" spans="2:4" x14ac:dyDescent="0.35">
      <c r="B164" t="s">
        <v>206</v>
      </c>
      <c r="D164" s="4"/>
    </row>
    <row r="165" spans="2:4" x14ac:dyDescent="0.35">
      <c r="B165" t="s">
        <v>207</v>
      </c>
      <c r="D165" s="4"/>
    </row>
    <row r="166" spans="2:4" x14ac:dyDescent="0.35">
      <c r="B166" t="s">
        <v>208</v>
      </c>
      <c r="D166" s="4"/>
    </row>
    <row r="167" spans="2:4" x14ac:dyDescent="0.35">
      <c r="B167" t="s">
        <v>209</v>
      </c>
      <c r="D167" s="4"/>
    </row>
    <row r="168" spans="2:4" x14ac:dyDescent="0.35">
      <c r="B168" t="s">
        <v>210</v>
      </c>
      <c r="D168" s="4"/>
    </row>
    <row r="169" spans="2:4" x14ac:dyDescent="0.35">
      <c r="B169" t="s">
        <v>211</v>
      </c>
      <c r="D169" s="4"/>
    </row>
    <row r="170" spans="2:4" x14ac:dyDescent="0.35">
      <c r="B170" t="s">
        <v>212</v>
      </c>
      <c r="D170" s="4"/>
    </row>
    <row r="171" spans="2:4" x14ac:dyDescent="0.35">
      <c r="B171" t="s">
        <v>213</v>
      </c>
      <c r="D171" s="4"/>
    </row>
    <row r="172" spans="2:4" x14ac:dyDescent="0.35">
      <c r="B172" t="s">
        <v>214</v>
      </c>
      <c r="D172" s="4"/>
    </row>
    <row r="173" spans="2:4" x14ac:dyDescent="0.35">
      <c r="B173" t="s">
        <v>215</v>
      </c>
      <c r="D173" s="4"/>
    </row>
    <row r="174" spans="2:4" x14ac:dyDescent="0.35">
      <c r="B174" t="s">
        <v>216</v>
      </c>
      <c r="D174" s="4"/>
    </row>
    <row r="175" spans="2:4" x14ac:dyDescent="0.35">
      <c r="B175" t="s">
        <v>217</v>
      </c>
      <c r="D175" s="4"/>
    </row>
    <row r="176" spans="2:4" x14ac:dyDescent="0.35">
      <c r="B176" t="s">
        <v>218</v>
      </c>
      <c r="D176" s="4"/>
    </row>
    <row r="177" spans="2:4" x14ac:dyDescent="0.35">
      <c r="B177" t="s">
        <v>219</v>
      </c>
      <c r="D177" s="4"/>
    </row>
    <row r="178" spans="2:4" x14ac:dyDescent="0.35">
      <c r="B178" t="s">
        <v>220</v>
      </c>
      <c r="D178" s="4"/>
    </row>
    <row r="179" spans="2:4" x14ac:dyDescent="0.35">
      <c r="B179" t="s">
        <v>221</v>
      </c>
      <c r="D179" s="4"/>
    </row>
    <row r="180" spans="2:4" x14ac:dyDescent="0.35">
      <c r="B180" t="s">
        <v>222</v>
      </c>
      <c r="D180" s="4"/>
    </row>
    <row r="181" spans="2:4" x14ac:dyDescent="0.35">
      <c r="B181" t="s">
        <v>223</v>
      </c>
      <c r="D181" s="4"/>
    </row>
    <row r="182" spans="2:4" x14ac:dyDescent="0.35">
      <c r="B182" t="s">
        <v>224</v>
      </c>
      <c r="D182" s="4"/>
    </row>
    <row r="183" spans="2:4" x14ac:dyDescent="0.35">
      <c r="B183" t="s">
        <v>225</v>
      </c>
      <c r="D183" s="4"/>
    </row>
    <row r="184" spans="2:4" x14ac:dyDescent="0.35">
      <c r="B184" t="s">
        <v>226</v>
      </c>
      <c r="D184" s="4"/>
    </row>
    <row r="185" spans="2:4" x14ac:dyDescent="0.35">
      <c r="B185" t="s">
        <v>227</v>
      </c>
      <c r="D185" s="4"/>
    </row>
    <row r="186" spans="2:4" x14ac:dyDescent="0.35">
      <c r="B186" t="s">
        <v>228</v>
      </c>
      <c r="D186" s="4"/>
    </row>
    <row r="187" spans="2:4" x14ac:dyDescent="0.35">
      <c r="B187" t="s">
        <v>229</v>
      </c>
      <c r="D187" s="4"/>
    </row>
    <row r="188" spans="2:4" x14ac:dyDescent="0.35">
      <c r="B188" t="s">
        <v>230</v>
      </c>
      <c r="D188" s="4"/>
    </row>
    <row r="189" spans="2:4" x14ac:dyDescent="0.35">
      <c r="B189" t="s">
        <v>231</v>
      </c>
      <c r="D189" s="4"/>
    </row>
    <row r="190" spans="2:4" x14ac:dyDescent="0.35">
      <c r="B190" t="s">
        <v>232</v>
      </c>
      <c r="D190" s="4"/>
    </row>
    <row r="191" spans="2:4" x14ac:dyDescent="0.35">
      <c r="B191" t="s">
        <v>233</v>
      </c>
      <c r="D191" s="4"/>
    </row>
    <row r="192" spans="2:4" x14ac:dyDescent="0.35">
      <c r="B192" t="s">
        <v>234</v>
      </c>
      <c r="D192" s="4"/>
    </row>
    <row r="193" spans="2:4" x14ac:dyDescent="0.35">
      <c r="B193" t="s">
        <v>235</v>
      </c>
      <c r="D193" s="4"/>
    </row>
    <row r="194" spans="2:4" x14ac:dyDescent="0.35">
      <c r="B194" t="s">
        <v>236</v>
      </c>
      <c r="D194" s="4"/>
    </row>
    <row r="195" spans="2:4" x14ac:dyDescent="0.35">
      <c r="B195" t="s">
        <v>237</v>
      </c>
      <c r="D195" s="4"/>
    </row>
    <row r="196" spans="2:4" x14ac:dyDescent="0.35">
      <c r="B196" t="s">
        <v>238</v>
      </c>
      <c r="D196" s="4"/>
    </row>
    <row r="197" spans="2:4" x14ac:dyDescent="0.35">
      <c r="B197" t="s">
        <v>239</v>
      </c>
      <c r="D197" s="4"/>
    </row>
    <row r="198" spans="2:4" x14ac:dyDescent="0.35">
      <c r="B198" t="s">
        <v>240</v>
      </c>
      <c r="D198" s="4"/>
    </row>
    <row r="199" spans="2:4" x14ac:dyDescent="0.35">
      <c r="B199" t="s">
        <v>241</v>
      </c>
      <c r="D199" s="4"/>
    </row>
    <row r="200" spans="2:4" x14ac:dyDescent="0.35">
      <c r="B200" t="s">
        <v>242</v>
      </c>
      <c r="D200" s="4"/>
    </row>
    <row r="201" spans="2:4" x14ac:dyDescent="0.35">
      <c r="B201" t="s">
        <v>243</v>
      </c>
      <c r="D201" s="4"/>
    </row>
    <row r="202" spans="2:4" x14ac:dyDescent="0.35">
      <c r="B202" t="s">
        <v>244</v>
      </c>
      <c r="D202" s="4"/>
    </row>
    <row r="203" spans="2:4" x14ac:dyDescent="0.35">
      <c r="B203" t="s">
        <v>245</v>
      </c>
      <c r="D203" s="4"/>
    </row>
    <row r="204" spans="2:4" x14ac:dyDescent="0.35">
      <c r="B204" t="s">
        <v>246</v>
      </c>
      <c r="D204" s="4"/>
    </row>
    <row r="205" spans="2:4" x14ac:dyDescent="0.35">
      <c r="B205" t="s">
        <v>247</v>
      </c>
      <c r="D205" s="4"/>
    </row>
    <row r="206" spans="2:4" x14ac:dyDescent="0.35">
      <c r="B206" t="s">
        <v>248</v>
      </c>
      <c r="D206" s="4"/>
    </row>
    <row r="207" spans="2:4" x14ac:dyDescent="0.35">
      <c r="B207" t="s">
        <v>249</v>
      </c>
      <c r="D207" s="4"/>
    </row>
    <row r="208" spans="2:4" x14ac:dyDescent="0.35">
      <c r="B208" t="s">
        <v>250</v>
      </c>
      <c r="D208" s="4"/>
    </row>
    <row r="209" spans="2:4" x14ac:dyDescent="0.35">
      <c r="B209" t="s">
        <v>251</v>
      </c>
      <c r="D209" s="4"/>
    </row>
    <row r="210" spans="2:4" x14ac:dyDescent="0.35">
      <c r="B210" t="s">
        <v>252</v>
      </c>
      <c r="D210" s="4"/>
    </row>
    <row r="211" spans="2:4" x14ac:dyDescent="0.35">
      <c r="B211" t="s">
        <v>253</v>
      </c>
      <c r="D211" s="4"/>
    </row>
    <row r="212" spans="2:4" x14ac:dyDescent="0.35">
      <c r="B212" t="s">
        <v>254</v>
      </c>
      <c r="D212" s="4"/>
    </row>
    <row r="213" spans="2:4" x14ac:dyDescent="0.35">
      <c r="B213" t="s">
        <v>255</v>
      </c>
      <c r="D213" s="4"/>
    </row>
    <row r="214" spans="2:4" x14ac:dyDescent="0.35">
      <c r="B214" t="s">
        <v>254</v>
      </c>
      <c r="D214" s="4"/>
    </row>
    <row r="215" spans="2:4" x14ac:dyDescent="0.35">
      <c r="B215" t="s">
        <v>244</v>
      </c>
      <c r="D215" s="4"/>
    </row>
    <row r="216" spans="2:4" x14ac:dyDescent="0.35">
      <c r="B216" t="s">
        <v>256</v>
      </c>
      <c r="D216" s="4"/>
    </row>
    <row r="217" spans="2:4" x14ac:dyDescent="0.35">
      <c r="B217" t="s">
        <v>257</v>
      </c>
      <c r="D217" s="4"/>
    </row>
    <row r="218" spans="2:4" x14ac:dyDescent="0.35">
      <c r="B218" t="s">
        <v>258</v>
      </c>
      <c r="D218" s="4"/>
    </row>
    <row r="219" spans="2:4" x14ac:dyDescent="0.35">
      <c r="B219" t="s">
        <v>259</v>
      </c>
      <c r="D219" s="4"/>
    </row>
    <row r="220" spans="2:4" x14ac:dyDescent="0.35">
      <c r="B220" t="s">
        <v>260</v>
      </c>
      <c r="D220" s="4"/>
    </row>
    <row r="221" spans="2:4" x14ac:dyDescent="0.35">
      <c r="B221" t="s">
        <v>261</v>
      </c>
      <c r="D221" s="4"/>
    </row>
    <row r="222" spans="2:4" x14ac:dyDescent="0.35">
      <c r="B222" t="s">
        <v>262</v>
      </c>
      <c r="D222" s="4"/>
    </row>
    <row r="223" spans="2:4" x14ac:dyDescent="0.35">
      <c r="B223" t="s">
        <v>263</v>
      </c>
      <c r="D223" s="4"/>
    </row>
    <row r="224" spans="2:4" x14ac:dyDescent="0.35">
      <c r="B224" t="s">
        <v>264</v>
      </c>
      <c r="D224" s="4"/>
    </row>
    <row r="225" spans="2:4" x14ac:dyDescent="0.35">
      <c r="B225" t="s">
        <v>265</v>
      </c>
      <c r="D225" s="4"/>
    </row>
    <row r="226" spans="2:4" x14ac:dyDescent="0.35">
      <c r="B226" t="s">
        <v>266</v>
      </c>
      <c r="D226" s="4"/>
    </row>
    <row r="227" spans="2:4" x14ac:dyDescent="0.35">
      <c r="B227" t="s">
        <v>267</v>
      </c>
      <c r="D227" s="4"/>
    </row>
    <row r="228" spans="2:4" x14ac:dyDescent="0.35">
      <c r="B228" t="s">
        <v>268</v>
      </c>
      <c r="D228" s="4"/>
    </row>
    <row r="229" spans="2:4" x14ac:dyDescent="0.35">
      <c r="B229" t="s">
        <v>269</v>
      </c>
      <c r="D229" s="4"/>
    </row>
    <row r="230" spans="2:4" x14ac:dyDescent="0.35">
      <c r="B230" t="s">
        <v>270</v>
      </c>
      <c r="D230" s="4"/>
    </row>
    <row r="231" spans="2:4" x14ac:dyDescent="0.35">
      <c r="B231" t="s">
        <v>271</v>
      </c>
      <c r="D231" s="4"/>
    </row>
    <row r="232" spans="2:4" x14ac:dyDescent="0.35">
      <c r="B232" t="s">
        <v>272</v>
      </c>
      <c r="D232" s="4"/>
    </row>
    <row r="233" spans="2:4" x14ac:dyDescent="0.35">
      <c r="B233" t="s">
        <v>273</v>
      </c>
      <c r="D233" s="4"/>
    </row>
    <row r="234" spans="2:4" x14ac:dyDescent="0.35">
      <c r="B234" t="s">
        <v>274</v>
      </c>
      <c r="D234" s="4"/>
    </row>
    <row r="235" spans="2:4" x14ac:dyDescent="0.35">
      <c r="B235" t="s">
        <v>275</v>
      </c>
      <c r="D235" s="4"/>
    </row>
    <row r="236" spans="2:4" x14ac:dyDescent="0.35">
      <c r="B236" t="s">
        <v>276</v>
      </c>
      <c r="D236" s="4"/>
    </row>
    <row r="237" spans="2:4" x14ac:dyDescent="0.35">
      <c r="B237" t="s">
        <v>277</v>
      </c>
      <c r="D237" s="4"/>
    </row>
    <row r="238" spans="2:4" x14ac:dyDescent="0.35">
      <c r="B238" t="s">
        <v>278</v>
      </c>
      <c r="D238" s="4"/>
    </row>
    <row r="239" spans="2:4" x14ac:dyDescent="0.35">
      <c r="B239" t="s">
        <v>279</v>
      </c>
      <c r="D239" s="4"/>
    </row>
    <row r="240" spans="2:4" x14ac:dyDescent="0.35">
      <c r="B240" t="s">
        <v>280</v>
      </c>
      <c r="D240" s="4"/>
    </row>
    <row r="241" spans="2:4" x14ac:dyDescent="0.35">
      <c r="B241" t="s">
        <v>281</v>
      </c>
      <c r="D241" s="4"/>
    </row>
    <row r="242" spans="2:4" x14ac:dyDescent="0.35">
      <c r="B242" t="s">
        <v>282</v>
      </c>
      <c r="D242" s="4"/>
    </row>
    <row r="243" spans="2:4" x14ac:dyDescent="0.35">
      <c r="B243" t="s">
        <v>283</v>
      </c>
      <c r="D243" s="4"/>
    </row>
    <row r="244" spans="2:4" x14ac:dyDescent="0.35">
      <c r="B244" t="s">
        <v>284</v>
      </c>
      <c r="D244" s="4"/>
    </row>
    <row r="245" spans="2:4" x14ac:dyDescent="0.35">
      <c r="B245" t="s">
        <v>285</v>
      </c>
      <c r="D245" s="4"/>
    </row>
    <row r="246" spans="2:4" x14ac:dyDescent="0.35">
      <c r="B246" t="s">
        <v>286</v>
      </c>
      <c r="D246" s="4"/>
    </row>
    <row r="247" spans="2:4" x14ac:dyDescent="0.35">
      <c r="B247" t="s">
        <v>287</v>
      </c>
      <c r="D247" s="4"/>
    </row>
    <row r="248" spans="2:4" x14ac:dyDescent="0.35">
      <c r="B248" t="s">
        <v>288</v>
      </c>
      <c r="D248" s="4"/>
    </row>
    <row r="249" spans="2:4" x14ac:dyDescent="0.35">
      <c r="B249" t="s">
        <v>289</v>
      </c>
      <c r="D249" s="4"/>
    </row>
    <row r="250" spans="2:4" x14ac:dyDescent="0.35">
      <c r="B250" t="s">
        <v>290</v>
      </c>
      <c r="D250" s="4"/>
    </row>
    <row r="251" spans="2:4" x14ac:dyDescent="0.35">
      <c r="B251" t="s">
        <v>291</v>
      </c>
      <c r="D251" s="4"/>
    </row>
    <row r="252" spans="2:4" x14ac:dyDescent="0.35">
      <c r="B252" t="s">
        <v>292</v>
      </c>
      <c r="D252" s="4"/>
    </row>
    <row r="253" spans="2:4" x14ac:dyDescent="0.35">
      <c r="B253" t="s">
        <v>293</v>
      </c>
      <c r="D253" s="4"/>
    </row>
    <row r="254" spans="2:4" x14ac:dyDescent="0.35">
      <c r="B254" t="s">
        <v>294</v>
      </c>
      <c r="D254" s="4"/>
    </row>
    <row r="255" spans="2:4" x14ac:dyDescent="0.35">
      <c r="B255" t="s">
        <v>295</v>
      </c>
      <c r="D255" s="4"/>
    </row>
    <row r="256" spans="2:4" x14ac:dyDescent="0.35">
      <c r="B256" t="s">
        <v>296</v>
      </c>
      <c r="D256" s="4"/>
    </row>
    <row r="257" spans="2:4" x14ac:dyDescent="0.35">
      <c r="B257" t="s">
        <v>297</v>
      </c>
      <c r="D257" s="4"/>
    </row>
    <row r="258" spans="2:4" x14ac:dyDescent="0.35">
      <c r="B258" t="s">
        <v>298</v>
      </c>
      <c r="D258" s="4"/>
    </row>
    <row r="259" spans="2:4" x14ac:dyDescent="0.35">
      <c r="B259" t="s">
        <v>299</v>
      </c>
      <c r="D259" s="4"/>
    </row>
    <row r="260" spans="2:4" x14ac:dyDescent="0.35">
      <c r="B260" t="s">
        <v>300</v>
      </c>
      <c r="D260" s="4"/>
    </row>
    <row r="261" spans="2:4" x14ac:dyDescent="0.35">
      <c r="B261" t="s">
        <v>301</v>
      </c>
      <c r="D261" s="4"/>
    </row>
    <row r="262" spans="2:4" x14ac:dyDescent="0.35">
      <c r="B262" t="s">
        <v>302</v>
      </c>
      <c r="D262" s="4"/>
    </row>
    <row r="263" spans="2:4" x14ac:dyDescent="0.35">
      <c r="B263" t="s">
        <v>303</v>
      </c>
      <c r="D263" s="4"/>
    </row>
    <row r="264" spans="2:4" x14ac:dyDescent="0.35">
      <c r="B264" t="s">
        <v>304</v>
      </c>
      <c r="D264" s="4"/>
    </row>
    <row r="265" spans="2:4" x14ac:dyDescent="0.35">
      <c r="B265" t="s">
        <v>305</v>
      </c>
      <c r="D265" s="4"/>
    </row>
    <row r="266" spans="2:4" x14ac:dyDescent="0.35">
      <c r="B266" t="s">
        <v>306</v>
      </c>
      <c r="D266" s="4"/>
    </row>
    <row r="267" spans="2:4" x14ac:dyDescent="0.35">
      <c r="B267" t="s">
        <v>307</v>
      </c>
      <c r="D267" s="4"/>
    </row>
    <row r="268" spans="2:4" x14ac:dyDescent="0.35">
      <c r="B268" t="s">
        <v>308</v>
      </c>
      <c r="D268" s="4"/>
    </row>
    <row r="269" spans="2:4" x14ac:dyDescent="0.35">
      <c r="B269" t="s">
        <v>309</v>
      </c>
      <c r="D269" s="4"/>
    </row>
    <row r="270" spans="2:4" x14ac:dyDescent="0.35">
      <c r="B270" t="s">
        <v>310</v>
      </c>
      <c r="D270" s="4"/>
    </row>
    <row r="271" spans="2:4" x14ac:dyDescent="0.35">
      <c r="B271" t="s">
        <v>311</v>
      </c>
      <c r="D271" s="4"/>
    </row>
    <row r="272" spans="2:4" x14ac:dyDescent="0.35">
      <c r="B272" t="s">
        <v>312</v>
      </c>
      <c r="D272" s="4"/>
    </row>
    <row r="273" spans="2:4" x14ac:dyDescent="0.35">
      <c r="B273" t="s">
        <v>313</v>
      </c>
      <c r="D273" s="4"/>
    </row>
    <row r="274" spans="2:4" x14ac:dyDescent="0.35">
      <c r="B274" t="s">
        <v>314</v>
      </c>
      <c r="D274" s="4"/>
    </row>
    <row r="275" spans="2:4" x14ac:dyDescent="0.35">
      <c r="B275" t="s">
        <v>315</v>
      </c>
      <c r="D275" s="4"/>
    </row>
    <row r="276" spans="2:4" x14ac:dyDescent="0.35">
      <c r="B276" t="s">
        <v>316</v>
      </c>
      <c r="D276" s="4"/>
    </row>
    <row r="277" spans="2:4" x14ac:dyDescent="0.35">
      <c r="B277" t="s">
        <v>317</v>
      </c>
      <c r="D277" s="4"/>
    </row>
    <row r="278" spans="2:4" x14ac:dyDescent="0.35">
      <c r="B278" t="s">
        <v>318</v>
      </c>
      <c r="D278" s="4"/>
    </row>
    <row r="279" spans="2:4" x14ac:dyDescent="0.35">
      <c r="B279" t="s">
        <v>319</v>
      </c>
      <c r="D279" s="4"/>
    </row>
    <row r="280" spans="2:4" x14ac:dyDescent="0.35">
      <c r="B280" t="s">
        <v>320</v>
      </c>
      <c r="D280" s="4"/>
    </row>
    <row r="281" spans="2:4" x14ac:dyDescent="0.35">
      <c r="B281" t="s">
        <v>321</v>
      </c>
      <c r="D281" s="4"/>
    </row>
    <row r="282" spans="2:4" x14ac:dyDescent="0.35">
      <c r="B282" t="s">
        <v>322</v>
      </c>
      <c r="D282" s="4"/>
    </row>
    <row r="283" spans="2:4" x14ac:dyDescent="0.35">
      <c r="B283" t="s">
        <v>323</v>
      </c>
      <c r="D283" s="4"/>
    </row>
    <row r="284" spans="2:4" x14ac:dyDescent="0.35">
      <c r="B284" t="s">
        <v>324</v>
      </c>
      <c r="D284" s="4"/>
    </row>
    <row r="285" spans="2:4" x14ac:dyDescent="0.35">
      <c r="B285" t="s">
        <v>325</v>
      </c>
      <c r="D285" s="4"/>
    </row>
    <row r="286" spans="2:4" x14ac:dyDescent="0.35">
      <c r="B286" t="s">
        <v>326</v>
      </c>
      <c r="D286" s="4"/>
    </row>
    <row r="287" spans="2:4" x14ac:dyDescent="0.35">
      <c r="B287" t="s">
        <v>327</v>
      </c>
      <c r="D28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GUÍA</vt:lpstr>
      <vt:lpstr>PLANTILLA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DE OLEO, BHDLeon</dc:creator>
  <cp:lastModifiedBy>JESSICA MARGARITA ROMAN MOLINA</cp:lastModifiedBy>
  <cp:lastPrinted>2021-12-02T19:05:58Z</cp:lastPrinted>
  <dcterms:created xsi:type="dcterms:W3CDTF">2021-05-09T12:57:31Z</dcterms:created>
  <dcterms:modified xsi:type="dcterms:W3CDTF">2021-12-14T13:47:40Z</dcterms:modified>
</cp:coreProperties>
</file>